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 tabRatio="681" activeTab="2"/>
  </bookViews>
  <sheets>
    <sheet name="表一—全区收入完成" sheetId="1" r:id="rId1"/>
    <sheet name="表二—全区支出完成" sheetId="2" r:id="rId2"/>
    <sheet name="表三--2015年高新区（新市区）政府性基金收支预计平衡情况表" sheetId="3" r:id="rId3"/>
    <sheet name="表三—本级收入完成 " sheetId="4" state="hidden" r:id="rId4"/>
    <sheet name="表四—本级支出完成 " sheetId="5" state="hidden" r:id="rId5"/>
    <sheet name="表四—全区收入预算" sheetId="6" r:id="rId6"/>
    <sheet name="表五—全区支出预算" sheetId="7" r:id="rId7"/>
    <sheet name="表六--2016年政府性基金预计平衡情况表" sheetId="8" r:id="rId8"/>
    <sheet name="表七—本级收入预算" sheetId="9" state="hidden" r:id="rId9"/>
    <sheet name="表八—本级支出预算" sheetId="10" state="hidden" r:id="rId10"/>
  </sheets>
  <definedNames>
    <definedName name="_xlnm.Print_Titles" localSheetId="1">表二—全区支出完成!$1:3</definedName>
    <definedName name="_xlnm.Print_Titles" localSheetId="4">'表四—本级支出完成 '!$1:3</definedName>
    <definedName name="_xlnm.Print_Titles" localSheetId="6">表五—全区支出预算!$1:3</definedName>
    <definedName name="_xlnm.Print_Titles" localSheetId="9">表八—本级支出预算!$1:3</definedName>
    <definedName name="_xlnm.Print_Area" localSheetId="9">表八—本级支出预算!$A$1:$D$37</definedName>
    <definedName name="_xlnm.Print_Area" localSheetId="1">表二—全区支出完成!$A$1:$D$37</definedName>
    <definedName name="_xlnm.Print_Area" localSheetId="6">表五—全区支出预算!$A$1:$D$52</definedName>
    <definedName name="_xlnm.Print_Area" localSheetId="8">表七—本级收入预算!$A$1:$D$26</definedName>
    <definedName name="_xlnm.Print_Area" localSheetId="3">'表三—本级收入完成 '!$A$1:$D$27</definedName>
    <definedName name="_xlnm.Print_Area" localSheetId="4">'表四—本级支出完成 '!$A$1:$D$31</definedName>
    <definedName name="_xlnm.Print_Area" localSheetId="5">表四—全区收入预算!$A$1:$D$25</definedName>
    <definedName name="_xlnm.Print_Area" localSheetId="0">表一—全区收入完成!$A$1:$D$29</definedName>
  </definedNames>
  <calcPr calcId="144525"/>
</workbook>
</file>

<file path=xl/comments1.xml><?xml version="1.0" encoding="utf-8"?>
<comments xmlns="http://schemas.openxmlformats.org/spreadsheetml/2006/main">
  <authors>
    <author>段学军</author>
  </authors>
  <commentList>
    <comment ref="C12" authorId="0">
      <text>
        <r>
          <rPr>
            <sz val="9"/>
            <color indexed="81"/>
            <rFont val="宋体"/>
            <charset val="134"/>
          </rPr>
          <t xml:space="preserve">段学军:
预计数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段学军:
手工调整，部门预算检索数据352000万元，根据收入预算，按42亿元编列</t>
        </r>
      </text>
    </comment>
  </commentList>
</comments>
</file>

<file path=xl/sharedStrings.xml><?xml version="1.0" encoding="utf-8"?>
<sst xmlns="http://schemas.openxmlformats.org/spreadsheetml/2006/main" count="399">
  <si>
    <t>表一：2015年高新区（新市区）政府性基金收入情况</t>
  </si>
  <si>
    <t>单位：万元</t>
  </si>
  <si>
    <t>项目</t>
  </si>
  <si>
    <t>2014年决算数</t>
  </si>
  <si>
    <t>2015年完成数</t>
  </si>
  <si>
    <t>比上年增（减）%</t>
  </si>
  <si>
    <t>一、彩票公益金收入</t>
  </si>
  <si>
    <t xml:space="preserve">  福利彩票公益金收入</t>
  </si>
  <si>
    <t xml:space="preserve">  体育彩票公益金收入</t>
  </si>
  <si>
    <t>二、地方教育附加收入</t>
  </si>
  <si>
    <t>三、文化事业建设费收入</t>
  </si>
  <si>
    <t>四、残疾人就业保障金收入</t>
  </si>
  <si>
    <t>五、城市基础设施配套费收入</t>
  </si>
  <si>
    <t>六、政府住房基金收入</t>
  </si>
  <si>
    <t>七、国有土地使用权出让收入</t>
  </si>
  <si>
    <t>八、城市公用事业附加收入</t>
  </si>
  <si>
    <t>九、国有土地收益基金收入</t>
  </si>
  <si>
    <t>十、农业土地开发资金收入</t>
  </si>
  <si>
    <t>十一、新增建设用地土地有偿使用费收入</t>
  </si>
  <si>
    <t>十二、新菜地开发建设基金收入</t>
  </si>
  <si>
    <t>十三、育林基金收入</t>
  </si>
  <si>
    <t>十四、森林植被恢复费收入</t>
  </si>
  <si>
    <t>十五、散装水泥专项资金收入</t>
  </si>
  <si>
    <t>十六、新型墙体材料专项基金收入</t>
  </si>
  <si>
    <t>十七、地方水利建设基金收入</t>
  </si>
  <si>
    <t>十八、国家重大水利工程建设基金收入</t>
  </si>
  <si>
    <t>十九、车辆通行费</t>
  </si>
  <si>
    <t>二十、无线电频率占用费</t>
  </si>
  <si>
    <t>二十一、其他政府性基金收入</t>
  </si>
  <si>
    <t>政府性基金收入</t>
  </si>
  <si>
    <t>表二：2015年高新区（新市区）政府性基金支出情况</t>
  </si>
  <si>
    <t>一、教育</t>
  </si>
  <si>
    <t>二、文化体育与传媒</t>
  </si>
  <si>
    <t xml:space="preserve">    文化事业建设费支出</t>
  </si>
  <si>
    <t xml:space="preserve">    国家电影事业发展专项资金支出</t>
  </si>
  <si>
    <t>三、社会保障和就业</t>
  </si>
  <si>
    <t xml:space="preserve">    残疾人就业保障金支出</t>
  </si>
  <si>
    <t xml:space="preserve">    大中型水库移民后期扶持基金支出</t>
  </si>
  <si>
    <t>四、节能环保</t>
  </si>
  <si>
    <t>五、城乡社区事务</t>
  </si>
  <si>
    <t xml:space="preserve">    城市基础设施配套费支出</t>
  </si>
  <si>
    <t xml:space="preserve">    政府住房基金支出</t>
  </si>
  <si>
    <t xml:space="preserve">    国有土地使用权出让金支出</t>
  </si>
  <si>
    <t xml:space="preserve">    城市公用事业附加支出</t>
  </si>
  <si>
    <t xml:space="preserve">    国有土地收益基金支出</t>
  </si>
  <si>
    <t xml:space="preserve">    农业土地开发资金支出</t>
  </si>
  <si>
    <t xml:space="preserve">    新增建设用地土地有偿使用费支出</t>
  </si>
  <si>
    <t>六、农林水事务</t>
  </si>
  <si>
    <t xml:space="preserve">    农业</t>
  </si>
  <si>
    <t xml:space="preserve">    林业</t>
  </si>
  <si>
    <t xml:space="preserve">    水利</t>
  </si>
  <si>
    <t>七、交通运输</t>
  </si>
  <si>
    <t xml:space="preserve">    车辆通行费安排的支出</t>
  </si>
  <si>
    <t xml:space="preserve">    民航发展基金支出</t>
  </si>
  <si>
    <t>八、资源勘探电力信息等事务</t>
  </si>
  <si>
    <t xml:space="preserve">    无线电频率占用费安排的支出</t>
  </si>
  <si>
    <t xml:space="preserve">    散装水泥专项资金支出</t>
  </si>
  <si>
    <t xml:space="preserve">    新型墙体材料专项基金支出</t>
  </si>
  <si>
    <t>九、商业服务业等事务</t>
  </si>
  <si>
    <t xml:space="preserve">    旅游业管理与服务支出</t>
  </si>
  <si>
    <t>十、其他支出</t>
  </si>
  <si>
    <t xml:space="preserve">    彩票公益金安排的支出</t>
  </si>
  <si>
    <t xml:space="preserve">    其他政府性基金支出</t>
  </si>
  <si>
    <t>政府性基金支出</t>
  </si>
  <si>
    <t>表三：2015年高新区（新市区）政府性基金收支预计平衡情况表</t>
  </si>
  <si>
    <t>预算科目</t>
  </si>
  <si>
    <t>决算数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</si>
  <si>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</si>
  <si>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</si>
  <si>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</si>
  <si>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</si>
  <si>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>债务收入</t>
  </si>
  <si>
    <t>债务还本支出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</si>
  <si>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地方政府债务收入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</si>
  <si>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地方政府债务还本支出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</si>
  <si>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专项债务收入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</si>
  <si>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专项债务还本支出</t>
    </r>
  </si>
  <si>
    <t>债务转贷收入</t>
  </si>
  <si>
    <t>债务转贷支出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</si>
  <si>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地方政府专项债务转贷收入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</si>
  <si>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地方政府专项债务转贷支出</t>
    </r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</si>
  <si>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</si>
  <si>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</si>
  <si>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</si>
  <si>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</si>
  <si>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政府性基金上年结余</t>
  </si>
  <si>
    <t>政府性基金调出资金</t>
  </si>
  <si>
    <t>政府性基金调入资金</t>
  </si>
  <si>
    <t>政府性基金年终结余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</si>
  <si>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1.一般公共预算调入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</si>
  <si>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2.调入专项收入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</si>
  <si>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3.其他调入</t>
    </r>
  </si>
  <si>
    <t>收　　入　　总　　计　</t>
  </si>
  <si>
    <t>支　　出　　总　　计</t>
  </si>
  <si>
    <t>表三：2014年自治区本级政府性基金收入情况</t>
  </si>
  <si>
    <t>2013年决算数</t>
  </si>
  <si>
    <t>2014年完成数</t>
  </si>
  <si>
    <t xml:space="preserve">    福利彩票公益金收入</t>
  </si>
  <si>
    <t xml:space="preserve">    体育彩票公益金收入</t>
  </si>
  <si>
    <t>二、文化事业建设费收入</t>
  </si>
  <si>
    <t>三、残疾人就业保障金收入</t>
  </si>
  <si>
    <t>四、国有土地使用权出让收入</t>
  </si>
  <si>
    <t>五、农业土地开发资金收入</t>
  </si>
  <si>
    <t>六、新增建设用地土地有偿使用费收入</t>
  </si>
  <si>
    <t>七、森林植被恢复费收入</t>
  </si>
  <si>
    <t>八、散装水泥专项资金收入</t>
  </si>
  <si>
    <t>九、新型墙体材料专项基金收入</t>
  </si>
  <si>
    <t>十、国家重大水利工程建设基金收入</t>
  </si>
  <si>
    <t>十一、车辆通行费</t>
  </si>
  <si>
    <t>十二、无线电频率占用费</t>
  </si>
  <si>
    <t>说明：2014年，由于各地征收的地方出让金、新增建设用地使用费收入下降，自治区本级按比例集中的收入相应减少。</t>
  </si>
  <si>
    <t>表四：2014年自治区本级政府性基金支出情况</t>
  </si>
  <si>
    <t>一、文化体育与传媒</t>
  </si>
  <si>
    <t xml:space="preserve">      文化事业建设费支出</t>
  </si>
  <si>
    <t xml:space="preserve">      国家电影事业发展专项资金支出</t>
  </si>
  <si>
    <t>二、社会保障和就业</t>
  </si>
  <si>
    <t xml:space="preserve">      大中型水库移民后期扶持基金支出</t>
  </si>
  <si>
    <t xml:space="preserve">      残疾人就业保障金支出</t>
  </si>
  <si>
    <t>三、节能环保</t>
  </si>
  <si>
    <t>四、城乡社区事务</t>
  </si>
  <si>
    <t xml:space="preserve">      国有土地使用权出让金支出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</si>
  <si>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农业土地开发资金支出</t>
    </r>
  </si>
  <si>
    <t xml:space="preserve">      新增建设用地土地有偿使用费支出</t>
  </si>
  <si>
    <t>五、农林水事务</t>
  </si>
  <si>
    <t xml:space="preserve">      林业</t>
  </si>
  <si>
    <t xml:space="preserve">      水利</t>
  </si>
  <si>
    <t>六、交通运输</t>
  </si>
  <si>
    <t xml:space="preserve">      车辆通行费安排的支出</t>
  </si>
  <si>
    <t xml:space="preserve">      民航发展基金支出</t>
  </si>
  <si>
    <t>七、资源勘探电力信息等事务</t>
  </si>
  <si>
    <t xml:space="preserve">      无线电频率占用费安排的支出</t>
  </si>
  <si>
    <t xml:space="preserve">      散装水泥专项资金支出</t>
  </si>
  <si>
    <t>八、商业服务业等事务</t>
  </si>
  <si>
    <t xml:space="preserve">      旅游业管理与服务支出</t>
  </si>
  <si>
    <t>九、其他支出</t>
  </si>
  <si>
    <t xml:space="preserve">      彩票公益金安排的支出</t>
  </si>
  <si>
    <t xml:space="preserve">      其他政府性基金支出</t>
  </si>
  <si>
    <t>说明：1.“节能环保”科目2013年中央补助我区9.8亿元，2014年中央年底补助5.6亿元，当年无法支出，只能结转下年。
      2.“文化事业建设费”科目2013年将历年结余安排支出，导致2014年支出下降。</t>
  </si>
  <si>
    <t>表四：2016年高新区（新市区）政府性基金收入安排情况</t>
  </si>
  <si>
    <t>2016年预算数</t>
  </si>
  <si>
    <t>二、城市基础设施配套费收入</t>
  </si>
  <si>
    <t>三、政府住房基金收入</t>
  </si>
  <si>
    <t>五、城市公用事业附加收入</t>
  </si>
  <si>
    <t>六、国有土地收益基金收入</t>
  </si>
  <si>
    <t>七、农业土地开发资金收入</t>
  </si>
  <si>
    <t>八、新增建设用地土地有偿使用费收入</t>
  </si>
  <si>
    <t>九、新菜地开发建设基金收入</t>
  </si>
  <si>
    <t>十、散装水泥专项资金收入</t>
  </si>
  <si>
    <t>十一、新型墙体材料专项基金收入</t>
  </si>
  <si>
    <t>十二、国家重大水利工程建设基金收入</t>
  </si>
  <si>
    <t>十三、车辆通行费</t>
  </si>
  <si>
    <t>十四、无线电频率占用费</t>
  </si>
  <si>
    <t>十五、其他政府性基金收入</t>
  </si>
  <si>
    <t>政府性基金收入小计</t>
  </si>
  <si>
    <t>上级补助收入</t>
  </si>
  <si>
    <t>调入资金</t>
  </si>
  <si>
    <t>上年结余</t>
  </si>
  <si>
    <t>政府性基金收入合计</t>
  </si>
  <si>
    <t>说明：根据国务院完善政府预算体系的工作安排，2015年起地方教育费附加、文化事业建设费、残疾人保障金、育林基金、森林植被恢复费、地方水利建设基金等11项基金纳入一般公共预算，由此其收入2015年纳入一般公共预算。</t>
  </si>
  <si>
    <t>表五：2016年高新区（新市区）政府性基金支出安排情况</t>
  </si>
  <si>
    <t>2015年预算数</t>
  </si>
  <si>
    <t>一、科学技术</t>
  </si>
  <si>
    <t xml:space="preserve">    小型水库移民扶助资金</t>
  </si>
  <si>
    <t xml:space="preserve">    城市基础设施配套费安排的支出</t>
  </si>
  <si>
    <t xml:space="preserve">    国有土地使用权出让收入安排的支出</t>
  </si>
  <si>
    <t xml:space="preserve">    城市公用事业附加安排的支出</t>
  </si>
  <si>
    <t xml:space="preserve">    新增建设用地土地有偿使用费安排的支出</t>
  </si>
  <si>
    <t xml:space="preserve">    新菜地开发建设基金</t>
  </si>
  <si>
    <t xml:space="preserve">    国家重大水利工程建设基金</t>
  </si>
  <si>
    <t xml:space="preserve">    水土保持补偿费安排的支出</t>
  </si>
  <si>
    <t>八、资源勘探信息等事务</t>
  </si>
  <si>
    <t>政府性基金支出小计</t>
  </si>
  <si>
    <t>上解支出</t>
  </si>
  <si>
    <t>调出资金</t>
  </si>
  <si>
    <t>年终结余</t>
  </si>
  <si>
    <t>政府性基金支出合计</t>
  </si>
  <si>
    <t>说明：根据国务院完善政府预算体系的工作安排，2015年起地方教育费附加、文化事业建设费、残疾人保障金、育林基金、森林植被恢复费、地方水利建设基金等11项基金纳入一般公共预算，由此其支出2015年通过一般公共预算安排。</t>
  </si>
  <si>
    <t>表六：2016年政府性基金预计平衡情况表</t>
  </si>
  <si>
    <t>预算数</t>
  </si>
  <si>
    <t>一、农网还贷资金收入</t>
  </si>
  <si>
    <t>一、文化体育与传媒支出</t>
  </si>
  <si>
    <t>二、海南省高等级公路车辆通行附加费收入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</si>
  <si>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国家电影事业发展专项资金及对应专项债务收入安排的支出</t>
    </r>
  </si>
  <si>
    <t>三、港口建设费收入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</si>
  <si>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资助国产影片放映</t>
    </r>
  </si>
  <si>
    <t>四、散装水泥专项资金收入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</si>
  <si>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资助城市影院</t>
    </r>
  </si>
  <si>
    <t>五、新型墙体材料专项基金收入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</si>
  <si>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资助少数民族电影译制</t>
    </r>
  </si>
  <si>
    <t>六、新菜地开发建设基金收入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</si>
  <si>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其他国家电影事业发展专项资金支出</t>
    </r>
  </si>
  <si>
    <t>七、新增建设用地土地有偿使用费收入</t>
  </si>
  <si>
    <t>二、社会保障和就业支出</t>
  </si>
  <si>
    <t>八、南水北调工程建设基金收入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</si>
  <si>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</si>
  <si>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t>九、城市公用事业附加收入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</si>
  <si>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移民补助</t>
    </r>
  </si>
  <si>
    <t>十、国有土地收益基金收入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</si>
  <si>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基础设施建设和经济发展</t>
    </r>
  </si>
  <si>
    <t>十一、农业土地开发资金收入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</si>
  <si>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其他大中型水库移民后期扶持基金支出</t>
    </r>
  </si>
  <si>
    <t>十二、国有土地使用权出让收入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</si>
  <si>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小型水库移民扶助基金及对应专项债务收入安排的支出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</si>
  <si>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土地出让价款收入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</si>
  <si>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补缴的土地价款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</si>
  <si>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划拨土地收入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</si>
  <si>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其他小型水库移民扶助基金支出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</si>
  <si>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缴纳新增建设用地土地有偿使用费</t>
    </r>
  </si>
  <si>
    <t>三、节能环保支出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</si>
  <si>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其他土地出让收入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</si>
  <si>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可再生能源电价附加收入安排的支出</t>
    </r>
  </si>
  <si>
    <t>十三、大中型水库库区基金收入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</si>
  <si>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废弃电器电子产品处理基金支出</t>
    </r>
  </si>
  <si>
    <t>十四、彩票公益金收入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</si>
  <si>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回收处理费用补贴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</si>
  <si>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福利彩票公益金收入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</si>
  <si>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信息系统建设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</si>
  <si>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体育彩票公益金收入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</si>
  <si>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基金征管经费</t>
    </r>
  </si>
  <si>
    <t>十五、城市基础设施配套费收入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</si>
  <si>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其他废弃电器电子产品处理基金支出</t>
    </r>
  </si>
  <si>
    <t>十六、小型水库移民扶助基金收入</t>
  </si>
  <si>
    <t>四、城乡社区支出</t>
  </si>
  <si>
    <t>十七、国家重大水利工程建设基金收入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</si>
  <si>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国有土地使用权出让收入及对应专项债务收入安排的支出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</si>
  <si>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南水北调工程建设资金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</si>
  <si>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征地和拆迁补偿支出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</si>
  <si>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三峡工程后续工作资金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</si>
  <si>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</si>
  <si>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省级重大水利工程建设资金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</si>
  <si>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城市建设支出</t>
    </r>
  </si>
  <si>
    <t>十八、车辆通行费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</si>
  <si>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农村基础设施建设支出</t>
    </r>
  </si>
  <si>
    <t>十九、污水处理费收入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</si>
  <si>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补助被征地农民支出</t>
    </r>
  </si>
  <si>
    <t>二十、彩票发行机构和彩票销售机构的业务费用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</si>
  <si>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土地出让业务支出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</si>
  <si>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廉租住房支出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</si>
  <si>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支付破产或改制企业职工安置费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</si>
  <si>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棚户区改造支出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</si>
  <si>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公共租赁住房支出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</si>
  <si>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保障性住房租金补贴</t>
    </r>
  </si>
  <si>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其他国有土地使用权出让收入安排的支出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</si>
  <si>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城市公用事业附加及对应专项债务收入安排的支出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</si>
  <si>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城市公共设施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</si>
  <si>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城市环境卫生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</si>
  <si>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公有房屋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</si>
  <si>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城市防洪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</si>
  <si>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其他城市公用事业附加安排的支出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</si>
  <si>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国有土地收益基金及对应专项债务收入安排的支出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</si>
  <si>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其他国有土地收益基金支出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</si>
  <si>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农业土地开发资金及对应专项债务收入安排的支出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</si>
  <si>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新增建设用地有偿使用费及对应专项债务收入安排的支出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</si>
  <si>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耕地开发专项支出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</si>
  <si>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基本农田建设和保护支出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</si>
  <si>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土地整理支出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</si>
  <si>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用于地震灾后恢复重建的支出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</si>
  <si>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其他新增建设用地有偿使用费安排的支出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</si>
  <si>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城市基础设施配套费及对应专项债务收入安排的支出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</si>
  <si>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其他城市基础设施配套费安排的支出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</si>
  <si>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污水处理费收入及对应专项债务收入安排的支出</t>
    </r>
  </si>
  <si>
    <t>五、农林水支出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</si>
  <si>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新菜地开发建设基金及对应专项债务收入安排的支出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</si>
  <si>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开发新菜地工程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</si>
  <si>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改造老菜地工程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</si>
  <si>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设备购置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</si>
  <si>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技术培训与推广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</si>
  <si>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其他新菜地开发建设基金支出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</si>
  <si>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大中型水库库区基金及对应专项债务收入安排的支出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</si>
  <si>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解决移民遗留问题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</si>
  <si>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库区防护工程维护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</si>
  <si>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其他大中型水库库区基金支出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</si>
  <si>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三峡水库库区基金支出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</si>
  <si>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库区维护和管理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</si>
  <si>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其他三峡水库库区基金支出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</si>
  <si>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南水北调工程基金及对应专项债务收入安排的支出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</si>
  <si>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南水北调工程建设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</si>
  <si>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偿还南水北调工程贷款本息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</si>
  <si>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国家重大水利工程建设基金及对应专项债务收入安排的支出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</si>
  <si>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三峡工程后续工作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</si>
  <si>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地方重大水利工程建设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</si>
  <si>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其他重大水利工程建设基金支出</t>
    </r>
  </si>
  <si>
    <t>六、交通运输支出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</si>
  <si>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铁路运输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</si>
  <si>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铁路资产变现收入安排的支出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</si>
  <si>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海南省高等级公路车辆通行附加费及对应专项债务收入安排的支出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</si>
  <si>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公路建设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</si>
  <si>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公路养护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</si>
  <si>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公路还贷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</si>
  <si>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其他海南省高等级公路车辆通行附加费安排的支出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</si>
  <si>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车辆通行费及对应专项债务收入安排的支出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</si>
  <si>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政府还贷公路养护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</si>
  <si>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政府还贷公路管理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</si>
  <si>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其他车辆通行费安排的支出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</si>
  <si>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港口建设费及对应债务收入安排的支出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</si>
  <si>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港口设施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</si>
  <si>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航道建设和维护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</si>
  <si>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航运保障系统建设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</si>
  <si>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其他港口建设费安排的支出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</si>
  <si>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铁路建设基金支出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</si>
  <si>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铁路建设投资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</si>
  <si>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购置铁路机车车辆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</si>
  <si>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铁路还贷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</si>
  <si>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建设项目铺底资金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</si>
  <si>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勘测设计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</si>
  <si>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注册资本金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</si>
  <si>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周转资金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</si>
  <si>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其他铁路建设基金支出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</si>
  <si>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船舶油污损害赔偿基金支出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</si>
  <si>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应急处置费用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</si>
  <si>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控制清除污染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</si>
  <si>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损失补偿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</si>
  <si>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生态恢复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</si>
  <si>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监视监测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</si>
  <si>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其他船舶油污损害赔偿基金支出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</si>
  <si>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民航发展基金支出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</si>
  <si>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民航机场建设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</si>
  <si>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空管系统建设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</si>
  <si>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民航安全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</si>
  <si>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航线和机场补贴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</si>
  <si>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民航节能减排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</si>
  <si>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通用航空发展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</si>
  <si>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征管经费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</si>
  <si>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其他民航发展基金支出</t>
    </r>
  </si>
  <si>
    <t>七、资源勘探信息等支出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</si>
  <si>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散装水泥专项资金及对应专项债务收入安排的支出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</si>
  <si>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建设专用设施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</si>
  <si>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专用设备购置和维修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</si>
  <si>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贷款贴息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</si>
  <si>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技术研发与推广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</si>
  <si>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宣传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</si>
  <si>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其他散装水泥专项资金支出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</si>
  <si>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新型墙体材料专项基金及对应专项债务收入安排的支出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</si>
  <si>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技改贴息和补助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</si>
  <si>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技术研发和推广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</si>
  <si>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示范项目补贴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</si>
  <si>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宣传和培训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</si>
  <si>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其他新型墙体材料专项基金支出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</si>
  <si>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农网还贷资金支出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</si>
  <si>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地方农网还贷资金支出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</si>
  <si>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其他农网还贷资金支出</t>
    </r>
  </si>
  <si>
    <t>八、商业服务业等支出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</si>
  <si>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旅游发展基金支出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</si>
  <si>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宣传促销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</si>
  <si>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行业规划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</si>
  <si>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旅游事业补助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</si>
  <si>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地方旅游开发项目补助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</si>
  <si>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其他旅游发展基金支出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</si>
  <si>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其他政府性基金及对应专项债务收入安排的支出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</si>
  <si>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彩票发行销售机构业务费安排的支出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</si>
  <si>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福利彩票发行机构的业务费支出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</si>
  <si>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体育彩票发行机构的业务费支出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</si>
  <si>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福利彩票销售机构的业务费支出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</si>
  <si>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体育彩票销售机构的业务费支出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</si>
  <si>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彩票兑奖周转金支出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</si>
  <si>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彩票发行销售风险基金支出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</si>
  <si>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彩票市场调控资金支出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</si>
  <si>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其他彩票发行销售机构业务费安排的支出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</si>
  <si>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彩票公益金及对应专项债务收入安排的支出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</si>
  <si>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用于社会福利的彩票公益金支出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</si>
  <si>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用于体育事业的彩票公益金支出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</si>
  <si>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用于教育事业的彩票公益金支出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</si>
  <si>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用于红十字事业的彩票公益金支出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</si>
  <si>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用于残疾人事业的彩票公益金支出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</si>
  <si>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用于文化事业的彩票公益金支出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</si>
  <si>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用于扶贫的彩票公益金支出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</si>
  <si>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用于法律援助的彩票公益金支出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</si>
  <si>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用于城乡医疗求助的的彩票公益金支出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</si>
  <si>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用于其他社会公益事业的彩票公益金支出</t>
    </r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</si>
  <si>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</si>
  <si>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</si>
  <si>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</si>
  <si>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</si>
  <si>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</si>
  <si>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</si>
  <si>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政府性基金转移收入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</si>
  <si>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政府性基金转移支付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</si>
  <si>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政府性基金补助收入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</si>
  <si>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政府性基金补助支出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</si>
  <si>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政府性基金上解收入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</si>
  <si>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政府性基金上解支出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</si>
  <si>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</si>
  <si>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调出资金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</si>
  <si>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</si>
  <si>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年终结余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</si>
  <si>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</si>
  <si>
    <t>地方政府专项债务还本支出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</si>
  <si>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地方政府专项债务收入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</si>
  <si>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地方政府专项债券转贷收入</t>
    </r>
  </si>
  <si>
    <t>收入总计</t>
  </si>
  <si>
    <t>支出总计</t>
  </si>
  <si>
    <t>表七：2015年自治区本级政府性基金收入安排情况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</si>
  <si>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5年预算数</t>
    </r>
  </si>
  <si>
    <t>校验</t>
  </si>
  <si>
    <t>四、国有土地使用权出让金收入</t>
  </si>
  <si>
    <t>表八：2015年自治区本级政府性基金支出安排情况</t>
  </si>
  <si>
    <t xml:space="preserve">      新型墙体材料专项基金支出</t>
  </si>
  <si>
    <t>补助下级支出</t>
  </si>
  <si>
    <t>上解上级支出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</si>
</sst>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_ "/>
    <numFmt numFmtId="178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 "/>
  </numFmts>
  <fonts count="34">
    <font>
      <sz val="12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4" borderId="2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8" borderId="2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5" fillId="3" borderId="20" applyNumberFormat="0" applyAlignment="0" applyProtection="0">
      <alignment vertical="center"/>
    </xf>
    <xf numFmtId="0" fontId="32" fillId="27" borderId="22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NumberFormat="1" applyFont="1" applyBorder="1" applyAlignment="1">
      <alignment horizontal="right" vertical="center"/>
    </xf>
    <xf numFmtId="177" fontId="0" fillId="0" borderId="4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5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indent="1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7" xfId="0" applyNumberFormat="1" applyFont="1" applyBorder="1">
      <alignment vertical="center"/>
    </xf>
    <xf numFmtId="176" fontId="0" fillId="0" borderId="7" xfId="0" applyNumberFormat="1" applyFont="1" applyBorder="1" applyAlignment="1">
      <alignment horizontal="right" vertical="center"/>
    </xf>
    <xf numFmtId="177" fontId="0" fillId="0" borderId="7" xfId="0" applyNumberFormat="1" applyFont="1" applyBorder="1">
      <alignment vertical="center"/>
    </xf>
    <xf numFmtId="0" fontId="0" fillId="0" borderId="8" xfId="0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2" fillId="0" borderId="0" xfId="0" applyFont="1">
      <alignment vertical="center"/>
    </xf>
    <xf numFmtId="0" fontId="0" fillId="0" borderId="3" xfId="0" applyFont="1" applyBorder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8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3" fontId="7" fillId="0" borderId="12" xfId="0" applyNumberFormat="1" applyFont="1" applyBorder="1">
      <alignment vertical="center"/>
    </xf>
    <xf numFmtId="0" fontId="7" fillId="0" borderId="11" xfId="0" applyFont="1" applyBorder="1">
      <alignment vertical="center"/>
    </xf>
    <xf numFmtId="3" fontId="7" fillId="0" borderId="11" xfId="0" applyNumberFormat="1" applyFont="1" applyBorder="1">
      <alignment vertical="center"/>
    </xf>
    <xf numFmtId="3" fontId="7" fillId="0" borderId="11" xfId="0" applyNumberFormat="1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11" xfId="0" applyBorder="1">
      <alignment vertical="center"/>
    </xf>
    <xf numFmtId="1" fontId="7" fillId="0" borderId="11" xfId="0" applyNumberFormat="1" applyFont="1" applyBorder="1" applyProtection="1">
      <alignment vertical="center"/>
      <protection locked="0"/>
    </xf>
    <xf numFmtId="1" fontId="7" fillId="0" borderId="12" xfId="0" applyNumberFormat="1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>
      <alignment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79" fontId="0" fillId="0" borderId="2" xfId="0" applyNumberFormat="1" applyFont="1" applyBorder="1">
      <alignment vertical="center"/>
    </xf>
    <xf numFmtId="3" fontId="0" fillId="0" borderId="2" xfId="0" applyNumberFormat="1" applyFont="1" applyFill="1" applyBorder="1" applyAlignment="1" applyProtection="1">
      <alignment vertical="center"/>
    </xf>
    <xf numFmtId="179" fontId="0" fillId="0" borderId="2" xfId="0" applyNumberFormat="1" applyBorder="1">
      <alignment vertical="center"/>
    </xf>
    <xf numFmtId="0" fontId="9" fillId="0" borderId="0" xfId="0" applyFont="1">
      <alignment vertical="center"/>
    </xf>
    <xf numFmtId="0" fontId="0" fillId="0" borderId="12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11" xfId="0" applyNumberFormat="1" applyFont="1" applyBorder="1" applyAlignment="1">
      <alignment horizontal="right" vertical="center"/>
    </xf>
    <xf numFmtId="177" fontId="0" fillId="0" borderId="0" xfId="0" applyNumberFormat="1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3" fontId="11" fillId="0" borderId="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>
      <alignment vertical="center"/>
    </xf>
    <xf numFmtId="3" fontId="11" fillId="0" borderId="12" xfId="0" applyNumberFormat="1" applyFont="1" applyFill="1" applyBorder="1" applyAlignment="1">
      <alignment horizontal="right" vertical="center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9"/>
  <sheetViews>
    <sheetView showGridLines="0" showZeros="0" topLeftCell="A19" workbookViewId="0">
      <selection activeCell="B8" sqref="B8"/>
    </sheetView>
  </sheetViews>
  <sheetFormatPr defaultColWidth="9" defaultRowHeight="14.25" outlineLevelCol="3"/>
  <cols>
    <col min="1" max="1" width="39.875" customWidth="1"/>
    <col min="2" max="4" width="13.5" customWidth="1"/>
  </cols>
  <sheetData>
    <row r="1" ht="26.25" customHeight="1" spans="1:4">
      <c r="A1" s="61" t="s">
        <v>0</v>
      </c>
      <c r="B1" s="61"/>
      <c r="C1" s="61"/>
      <c r="D1" s="61"/>
    </row>
    <row r="2" customHeight="1" spans="1:4">
      <c r="A2" s="62" t="s">
        <v>1</v>
      </c>
      <c r="B2" s="62"/>
      <c r="C2" s="62"/>
      <c r="D2" s="62"/>
    </row>
    <row r="3" ht="4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3.45" customHeight="1" spans="1:4">
      <c r="A4" s="63" t="s">
        <v>6</v>
      </c>
      <c r="B4" s="94"/>
      <c r="C4" s="94"/>
      <c r="D4" s="66"/>
    </row>
    <row r="5" ht="23.45" customHeight="1" spans="1:4">
      <c r="A5" s="63" t="s">
        <v>7</v>
      </c>
      <c r="B5" s="94"/>
      <c r="C5" s="94"/>
      <c r="D5" s="66"/>
    </row>
    <row r="6" ht="23.45" customHeight="1" spans="1:4">
      <c r="A6" s="63" t="s">
        <v>8</v>
      </c>
      <c r="B6" s="94"/>
      <c r="C6" s="94"/>
      <c r="D6" s="66"/>
    </row>
    <row r="7" ht="23.45" customHeight="1" spans="1:4">
      <c r="A7" s="63" t="s">
        <v>9</v>
      </c>
      <c r="B7" s="95">
        <v>9852</v>
      </c>
      <c r="C7" s="94"/>
      <c r="D7" s="66">
        <f t="shared" ref="D7:D12" si="0">(C7/B7-1)*100</f>
        <v>-100</v>
      </c>
    </row>
    <row r="8" ht="23.45" customHeight="1" spans="1:4">
      <c r="A8" s="67" t="s">
        <v>10</v>
      </c>
      <c r="B8" s="95"/>
      <c r="C8" s="94"/>
      <c r="D8" s="66"/>
    </row>
    <row r="9" ht="23.45" customHeight="1" spans="1:4">
      <c r="A9" s="67" t="s">
        <v>11</v>
      </c>
      <c r="B9" s="95">
        <v>1734</v>
      </c>
      <c r="C9" s="94"/>
      <c r="D9" s="66">
        <f t="shared" si="0"/>
        <v>-100</v>
      </c>
    </row>
    <row r="10" ht="23.45" customHeight="1" spans="1:4">
      <c r="A10" s="67" t="s">
        <v>12</v>
      </c>
      <c r="B10" s="94"/>
      <c r="C10" s="94">
        <v>20071</v>
      </c>
      <c r="D10" s="66"/>
    </row>
    <row r="11" ht="23.45" customHeight="1" spans="1:4">
      <c r="A11" s="67" t="s">
        <v>13</v>
      </c>
      <c r="B11" s="94"/>
      <c r="C11" s="94"/>
      <c r="D11" s="66"/>
    </row>
    <row r="12" ht="23.45" customHeight="1" spans="1:4">
      <c r="A12" s="63" t="s">
        <v>14</v>
      </c>
      <c r="B12" s="94">
        <v>111338</v>
      </c>
      <c r="C12" s="94">
        <v>138159</v>
      </c>
      <c r="D12" s="66">
        <f t="shared" si="0"/>
        <v>24.0897088146006</v>
      </c>
    </row>
    <row r="13" ht="23.45" customHeight="1" spans="1:4">
      <c r="A13" s="63" t="s">
        <v>15</v>
      </c>
      <c r="B13" s="94"/>
      <c r="C13" s="94"/>
      <c r="D13" s="66"/>
    </row>
    <row r="14" ht="23.45" customHeight="1" spans="1:4">
      <c r="A14" s="63" t="s">
        <v>16</v>
      </c>
      <c r="B14" s="94"/>
      <c r="C14" s="94"/>
      <c r="D14" s="66"/>
    </row>
    <row r="15" ht="23.45" customHeight="1" spans="1:4">
      <c r="A15" s="63" t="s">
        <v>17</v>
      </c>
      <c r="B15" s="94"/>
      <c r="C15" s="94">
        <v>682</v>
      </c>
      <c r="D15" s="66"/>
    </row>
    <row r="16" ht="23.45" customHeight="1" spans="1:4">
      <c r="A16" s="63" t="s">
        <v>18</v>
      </c>
      <c r="B16" s="94"/>
      <c r="C16" s="94"/>
      <c r="D16" s="66"/>
    </row>
    <row r="17" ht="23.45" customHeight="1" spans="1:4">
      <c r="A17" s="63" t="s">
        <v>19</v>
      </c>
      <c r="B17" s="94"/>
      <c r="C17" s="94"/>
      <c r="D17" s="66"/>
    </row>
    <row r="18" ht="23.45" customHeight="1" spans="1:4">
      <c r="A18" s="63" t="s">
        <v>20</v>
      </c>
      <c r="B18" s="94"/>
      <c r="C18" s="94"/>
      <c r="D18" s="66"/>
    </row>
    <row r="19" ht="23.45" customHeight="1" spans="1:4">
      <c r="A19" s="63" t="s">
        <v>21</v>
      </c>
      <c r="B19" s="94"/>
      <c r="C19" s="94"/>
      <c r="D19" s="66"/>
    </row>
    <row r="20" ht="23.45" customHeight="1" spans="1:4">
      <c r="A20" s="69" t="s">
        <v>22</v>
      </c>
      <c r="B20" s="95">
        <v>162</v>
      </c>
      <c r="C20" s="95">
        <v>284</v>
      </c>
      <c r="D20" s="66">
        <f>(C20/B20-1)*100</f>
        <v>75.3086419753086</v>
      </c>
    </row>
    <row r="21" ht="23.45" customHeight="1" spans="1:4">
      <c r="A21" s="69" t="s">
        <v>23</v>
      </c>
      <c r="B21" s="95">
        <v>2121</v>
      </c>
      <c r="C21" s="95">
        <v>2054</v>
      </c>
      <c r="D21" s="66">
        <f>(C21/B21-1)*100</f>
        <v>-3.15888731730316</v>
      </c>
    </row>
    <row r="22" ht="23.45" customHeight="1" spans="1:4">
      <c r="A22" s="67" t="s">
        <v>24</v>
      </c>
      <c r="B22" s="96"/>
      <c r="C22" s="96"/>
      <c r="D22" s="66"/>
    </row>
    <row r="23" ht="23.45" customHeight="1" spans="1:4">
      <c r="A23" s="67" t="s">
        <v>25</v>
      </c>
      <c r="B23" s="96"/>
      <c r="C23" s="96"/>
      <c r="D23" s="66"/>
    </row>
    <row r="24" ht="23.45" customHeight="1" spans="1:4">
      <c r="A24" s="67" t="s">
        <v>26</v>
      </c>
      <c r="B24" s="96"/>
      <c r="C24" s="96"/>
      <c r="D24" s="66"/>
    </row>
    <row r="25" ht="23.45" customHeight="1" spans="1:4">
      <c r="A25" s="67" t="s">
        <v>27</v>
      </c>
      <c r="B25" s="96"/>
      <c r="C25" s="96"/>
      <c r="D25" s="66"/>
    </row>
    <row r="26" ht="23.45" customHeight="1" spans="1:4">
      <c r="A26" s="67" t="s">
        <v>28</v>
      </c>
      <c r="B26" s="95"/>
      <c r="C26" s="95"/>
      <c r="D26" s="66"/>
    </row>
    <row r="27" ht="23.45" customHeight="1" spans="1:4">
      <c r="A27" s="67"/>
      <c r="B27" s="95"/>
      <c r="C27" s="69"/>
      <c r="D27" s="66"/>
    </row>
    <row r="28" ht="23.45" customHeight="1" spans="1:4">
      <c r="A28" s="67"/>
      <c r="B28" s="95"/>
      <c r="C28" s="69"/>
      <c r="D28" s="66"/>
    </row>
    <row r="29" ht="23.45" customHeight="1" spans="1:4">
      <c r="A29" s="70" t="s">
        <v>29</v>
      </c>
      <c r="B29" s="97">
        <f>SUM(B4,B7:B26)</f>
        <v>125207</v>
      </c>
      <c r="C29" s="97">
        <f>SUM(C4,C7:C26)</f>
        <v>161250</v>
      </c>
      <c r="D29" s="66">
        <f>(C29/B29-1)*100</f>
        <v>28.7867291764837</v>
      </c>
    </row>
    <row r="30" ht="9.75" customHeight="1" spans="1:4">
      <c r="A30" s="20"/>
      <c r="B30" s="16"/>
      <c r="C30" s="16"/>
      <c r="D30" s="78"/>
    </row>
    <row r="31" ht="44.25" customHeight="1" spans="1:4">
      <c r="A31" s="76"/>
      <c r="B31" s="76"/>
      <c r="C31" s="76"/>
      <c r="D31" s="76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</sheetData>
  <mergeCells count="3">
    <mergeCell ref="A1:D1"/>
    <mergeCell ref="A2:D2"/>
    <mergeCell ref="A31:D31"/>
  </mergeCells>
  <printOptions horizontalCentered="1" verticalCentered="1"/>
  <pageMargins left="0.747916666666667" right="0.747916666666667" top="0.7687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183"/>
  <sheetViews>
    <sheetView showGridLines="0" showZeros="0" workbookViewId="0">
      <selection activeCell="F8" sqref="F8"/>
    </sheetView>
  </sheetViews>
  <sheetFormatPr defaultColWidth="9" defaultRowHeight="14.25"/>
  <cols>
    <col min="1" max="1" width="37.5" customWidth="1"/>
    <col min="2" max="4" width="13.5" customWidth="1"/>
  </cols>
  <sheetData>
    <row r="1" ht="26.25" customHeight="1" spans="1:4">
      <c r="A1" s="1" t="s">
        <v>395</v>
      </c>
      <c r="B1" s="1"/>
      <c r="C1" s="1"/>
      <c r="D1" s="1"/>
    </row>
    <row r="2" ht="19.5" customHeight="1" spans="1:4">
      <c r="A2" s="2" t="s">
        <v>1</v>
      </c>
      <c r="B2" s="2"/>
      <c r="C2" s="2"/>
      <c r="D2" s="2"/>
    </row>
    <row r="3" ht="35.25" customHeight="1" spans="1:6">
      <c r="A3" s="3" t="s">
        <v>2</v>
      </c>
      <c r="B3" s="4" t="s">
        <v>96</v>
      </c>
      <c r="C3" s="4" t="s">
        <v>160</v>
      </c>
      <c r="D3" s="3" t="s">
        <v>5</v>
      </c>
      <c r="F3" s="5" t="s">
        <v>393</v>
      </c>
    </row>
    <row r="4" ht="18" customHeight="1" spans="1:6">
      <c r="A4" s="6" t="s">
        <v>112</v>
      </c>
      <c r="B4" s="7">
        <f>SUM(B5:B6)</f>
        <v>5946</v>
      </c>
      <c r="C4" s="7">
        <f>SUM(C5:C6)</f>
        <v>0</v>
      </c>
      <c r="D4" s="8">
        <f>IF(OR(B4=0,C4=0),0,(C4/B4-1)*100)</f>
        <v>0</v>
      </c>
      <c r="F4" s="9" t="str">
        <f>IF(C4&gt;表五—全区支出预算!C5,"本级预算大于全区，请核实!","")</f>
        <v/>
      </c>
    </row>
    <row r="5" ht="18" customHeight="1" spans="1:6">
      <c r="A5" s="10" t="s">
        <v>113</v>
      </c>
      <c r="B5" s="7">
        <f>'表四—本级支出完成 '!C5</f>
        <v>3892</v>
      </c>
      <c r="C5" s="11"/>
      <c r="D5" s="8">
        <f t="shared" ref="D5:D32" si="0">IF(OR(B5=0,C5=0),0,(C5/B5-1)*100)</f>
        <v>0</v>
      </c>
      <c r="F5" s="9" t="e">
        <f>IF(C5&gt;表五—全区支出预算!#REF!,"本级预算大于全区，请核实!","")</f>
        <v>#REF!</v>
      </c>
    </row>
    <row r="6" ht="18" customHeight="1" spans="1:6">
      <c r="A6" s="10" t="s">
        <v>114</v>
      </c>
      <c r="B6" s="7">
        <f>'表四—本级支出完成 '!C6</f>
        <v>2054</v>
      </c>
      <c r="C6" s="11"/>
      <c r="D6" s="8">
        <f t="shared" si="0"/>
        <v>0</v>
      </c>
      <c r="F6" s="9" t="str">
        <f>IF(C6&gt;表五—全区支出预算!C6,"本级预算大于全区，请核实!","")</f>
        <v/>
      </c>
    </row>
    <row r="7" ht="18" customHeight="1" spans="1:6">
      <c r="A7" s="10" t="s">
        <v>115</v>
      </c>
      <c r="B7" s="7">
        <f>SUM(B8:B9)</f>
        <v>5971</v>
      </c>
      <c r="C7" s="7">
        <f>SUM(C8:C9)</f>
        <v>0</v>
      </c>
      <c r="D7" s="8">
        <f t="shared" si="0"/>
        <v>0</v>
      </c>
      <c r="F7" s="9" t="str">
        <f>IF(C7&gt;表五—全区支出预算!C7,"本级预算大于全区，请核实!","")</f>
        <v/>
      </c>
    </row>
    <row r="8" ht="18" customHeight="1" spans="1:6">
      <c r="A8" s="12" t="s">
        <v>116</v>
      </c>
      <c r="B8" s="13">
        <f>'表四—本级支出完成 '!C8</f>
        <v>56</v>
      </c>
      <c r="C8" s="11"/>
      <c r="D8" s="8">
        <f t="shared" si="0"/>
        <v>0</v>
      </c>
      <c r="F8" s="9" t="str">
        <f>IF(C8&gt;表五—全区支出预算!C9,"本级预算大于全区，请核实!","")</f>
        <v/>
      </c>
    </row>
    <row r="9" ht="18" customHeight="1" spans="1:6">
      <c r="A9" s="12" t="s">
        <v>117</v>
      </c>
      <c r="B9" s="13">
        <f>'表四—本级支出完成 '!C9</f>
        <v>5915</v>
      </c>
      <c r="C9" s="11"/>
      <c r="D9" s="8">
        <f t="shared" si="0"/>
        <v>0</v>
      </c>
      <c r="F9" s="9" t="str">
        <f>IF(C9&gt;表五—全区支出预算!C8,"本级预算大于全区，请核实!","")</f>
        <v/>
      </c>
    </row>
    <row r="10" ht="18" customHeight="1" spans="1:6">
      <c r="A10" s="14" t="s">
        <v>118</v>
      </c>
      <c r="B10" s="13">
        <f>'表四—本级支出完成 '!C10</f>
        <v>0</v>
      </c>
      <c r="C10" s="11"/>
      <c r="D10" s="8">
        <f t="shared" si="0"/>
        <v>0</v>
      </c>
      <c r="F10" s="9" t="str">
        <f>IF(C10&gt;表五—全区支出预算!C10,"本级预算大于全区，请核实!","")</f>
        <v/>
      </c>
    </row>
    <row r="11" ht="18" customHeight="1" spans="1:6">
      <c r="A11" s="12" t="s">
        <v>119</v>
      </c>
      <c r="B11" s="13">
        <f>SUM(B12:B14)</f>
        <v>147982</v>
      </c>
      <c r="C11" s="13">
        <f>SUM(C12:C14)</f>
        <v>155000</v>
      </c>
      <c r="D11" s="8">
        <f t="shared" si="0"/>
        <v>4.74246867862307</v>
      </c>
      <c r="F11" s="9" t="str">
        <f>IF(C11&gt;表五—全区支出预算!C11,"本级预算大于全区，请核实!","")</f>
        <v>本级预算大于全区，请核实!</v>
      </c>
    </row>
    <row r="12" ht="18" customHeight="1" spans="1:6">
      <c r="A12" s="12" t="s">
        <v>120</v>
      </c>
      <c r="B12" s="13">
        <f>'表四—本级支出完成 '!C12</f>
        <v>34350</v>
      </c>
      <c r="C12" s="11">
        <v>35000</v>
      </c>
      <c r="D12" s="8">
        <f t="shared" si="0"/>
        <v>1.89228529839884</v>
      </c>
      <c r="F12" s="9" t="str">
        <f>IF(C12&gt;表五—全区支出预算!C14,"本级预算大于全区，请核实!","")</f>
        <v/>
      </c>
    </row>
    <row r="13" ht="18" customHeight="1" spans="1:6">
      <c r="A13" s="15" t="s">
        <v>121</v>
      </c>
      <c r="B13" s="13">
        <f>'表四—本级支出完成 '!C13</f>
        <v>9411</v>
      </c>
      <c r="C13" s="11">
        <v>8000</v>
      </c>
      <c r="D13" s="8">
        <f t="shared" si="0"/>
        <v>-14.9930931888216</v>
      </c>
      <c r="F13" s="9" t="str">
        <f>IF(C13&gt;表五—全区支出预算!C17,"本级预算大于全区，请核实!","")</f>
        <v>本级预算大于全区，请核实!</v>
      </c>
    </row>
    <row r="14" ht="18" customHeight="1" spans="1:6">
      <c r="A14" s="12" t="s">
        <v>122</v>
      </c>
      <c r="B14" s="13">
        <f>'表四—本级支出完成 '!C14</f>
        <v>104221</v>
      </c>
      <c r="C14" s="11">
        <v>112000</v>
      </c>
      <c r="D14" s="8">
        <f t="shared" si="0"/>
        <v>7.46394680534632</v>
      </c>
      <c r="F14" s="9" t="str">
        <f>IF(C14&gt;表五—全区支出预算!C18,"本级预算大于全区，请核实!","")</f>
        <v>本级预算大于全区，请核实!</v>
      </c>
    </row>
    <row r="15" ht="18" customHeight="1" spans="1:6">
      <c r="A15" s="12" t="s">
        <v>123</v>
      </c>
      <c r="B15" s="13">
        <f>SUM(B16:B17)</f>
        <v>39300</v>
      </c>
      <c r="C15" s="13">
        <f>SUM(C16:C17)</f>
        <v>0</v>
      </c>
      <c r="D15" s="8">
        <f t="shared" si="0"/>
        <v>0</v>
      </c>
      <c r="F15" s="9" t="str">
        <f>IF(C15&gt;表五—全区支出预算!C19,"本级预算大于全区，请核实!","")</f>
        <v/>
      </c>
    </row>
    <row r="16" ht="18" customHeight="1" spans="1:6">
      <c r="A16" s="12" t="s">
        <v>124</v>
      </c>
      <c r="B16" s="13">
        <f>'表四—本级支出完成 '!C16</f>
        <v>13963</v>
      </c>
      <c r="C16" s="11"/>
      <c r="D16" s="8">
        <f t="shared" si="0"/>
        <v>0</v>
      </c>
      <c r="F16" s="9" t="str">
        <f>IF(C16&gt;表五—全区支出预算!C21,"本级预算大于全区，请核实!","")</f>
        <v/>
      </c>
    </row>
    <row r="17" ht="18" customHeight="1" spans="1:6">
      <c r="A17" s="12" t="s">
        <v>125</v>
      </c>
      <c r="B17" s="13">
        <f>'表四—本级支出完成 '!C17</f>
        <v>25337</v>
      </c>
      <c r="C17" s="11"/>
      <c r="D17" s="8">
        <f t="shared" si="0"/>
        <v>0</v>
      </c>
      <c r="F17" s="9" t="str">
        <f>IF(C17&gt;表五—全区支出预算!C22,"本级预算大于全区，请核实!","")</f>
        <v/>
      </c>
    </row>
    <row r="18" ht="18" customHeight="1" spans="1:6">
      <c r="A18" s="12" t="s">
        <v>126</v>
      </c>
      <c r="B18" s="13">
        <f>SUM(B19:B20)</f>
        <v>580524</v>
      </c>
      <c r="C18" s="13">
        <f>SUM(C19:C19)</f>
        <v>450000</v>
      </c>
      <c r="D18" s="8">
        <f t="shared" si="0"/>
        <v>-22.4838249581413</v>
      </c>
      <c r="F18" s="9" t="str">
        <f>IF(C18&gt;表五—全区支出预算!C23,"本级预算大于全区，请核实!","")</f>
        <v>本级预算大于全区，请核实!</v>
      </c>
    </row>
    <row r="19" ht="18" customHeight="1" spans="1:6">
      <c r="A19" s="12" t="s">
        <v>127</v>
      </c>
      <c r="B19" s="13">
        <f>'表四—本级支出完成 '!C19</f>
        <v>454958</v>
      </c>
      <c r="C19" s="11">
        <v>450000</v>
      </c>
      <c r="D19" s="8">
        <f t="shared" si="0"/>
        <v>-1.08977092390946</v>
      </c>
      <c r="F19" s="9" t="str">
        <f>IF(C19&gt;表五—全区支出预算!C24,"本级预算大于全区，请核实!","")</f>
        <v>本级预算大于全区，请核实!</v>
      </c>
    </row>
    <row r="20" ht="18" customHeight="1" spans="1:6">
      <c r="A20" s="14" t="s">
        <v>128</v>
      </c>
      <c r="B20" s="13">
        <f>'表四—本级支出完成 '!C20</f>
        <v>125566</v>
      </c>
      <c r="C20" s="11"/>
      <c r="D20" s="8">
        <f t="shared" si="0"/>
        <v>0</v>
      </c>
      <c r="F20" s="9" t="str">
        <f>IF(C20&gt;表五—全区支出预算!C25,"本级预算大于全区，请核实!","")</f>
        <v/>
      </c>
    </row>
    <row r="21" ht="18" customHeight="1" spans="1:6">
      <c r="A21" s="12" t="s">
        <v>129</v>
      </c>
      <c r="B21" s="13">
        <f>SUM(B22:B24)</f>
        <v>8320</v>
      </c>
      <c r="C21" s="13">
        <f>SUM(C22:C24)</f>
        <v>3835</v>
      </c>
      <c r="D21" s="8">
        <f t="shared" si="0"/>
        <v>-53.90625</v>
      </c>
      <c r="F21" s="9" t="str">
        <f>IF(C21&gt;表五—全区支出预算!C26,"本级预算大于全区，请核实!","")</f>
        <v>本级预算大于全区，请核实!</v>
      </c>
    </row>
    <row r="22" ht="18" customHeight="1" spans="1:36">
      <c r="A22" s="14" t="s">
        <v>130</v>
      </c>
      <c r="B22" s="13">
        <f>'表四—本级支出完成 '!C22</f>
        <v>8320</v>
      </c>
      <c r="C22" s="13">
        <v>635</v>
      </c>
      <c r="D22" s="8">
        <f t="shared" si="0"/>
        <v>-92.3677884615385</v>
      </c>
      <c r="E22" s="12"/>
      <c r="F22" s="9" t="str">
        <f>IF(C22&gt;表五—全区支出预算!C27,"本级预算大于全区，请核实!","")</f>
        <v>本级预算大于全区，请核实!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ht="18" customHeight="1" spans="1:36">
      <c r="A23" s="12" t="s">
        <v>131</v>
      </c>
      <c r="B23" s="13">
        <f>'表四—本级支出完成 '!C23</f>
        <v>0</v>
      </c>
      <c r="C23" s="11">
        <v>800</v>
      </c>
      <c r="D23" s="8">
        <f t="shared" si="0"/>
        <v>0</v>
      </c>
      <c r="E23" s="12"/>
      <c r="F23" s="9" t="str">
        <f>IF(C23&gt;表五—全区支出预算!C28,"本级预算大于全区，请核实!","")</f>
        <v>本级预算大于全区，请核实!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ht="18" customHeight="1" spans="1:245">
      <c r="A24" s="16" t="s">
        <v>396</v>
      </c>
      <c r="B24" s="13"/>
      <c r="C24" s="11">
        <v>2400</v>
      </c>
      <c r="D24" s="8">
        <f t="shared" si="0"/>
        <v>0</v>
      </c>
      <c r="E24" s="12"/>
      <c r="F24" s="9" t="str">
        <f>IF(C24&gt;表五—全区支出预算!C29,"本级预算大于全区，请核实!","")</f>
        <v>本级预算大于全区，请核实!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0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</row>
    <row r="25" ht="18" customHeight="1" spans="1:6">
      <c r="A25" s="12" t="s">
        <v>132</v>
      </c>
      <c r="B25" s="13">
        <f>B26</f>
        <v>0</v>
      </c>
      <c r="C25" s="13"/>
      <c r="D25" s="8">
        <f t="shared" si="0"/>
        <v>0</v>
      </c>
      <c r="F25" s="9" t="str">
        <f>IF(C25&gt;表五—全区支出预算!C30,"本级预算大于全区，请核实!","")</f>
        <v/>
      </c>
    </row>
    <row r="26" ht="18" customHeight="1" spans="1:6">
      <c r="A26" s="12" t="s">
        <v>133</v>
      </c>
      <c r="B26" s="13">
        <f>'表四—本级支出完成 '!C25</f>
        <v>0</v>
      </c>
      <c r="C26" s="11"/>
      <c r="D26" s="8">
        <f t="shared" si="0"/>
        <v>0</v>
      </c>
      <c r="F26" s="9" t="str">
        <f>IF(C26&gt;表五—全区支出预算!C31,"本级预算大于全区，请核实!","")</f>
        <v/>
      </c>
    </row>
    <row r="27" ht="18" customHeight="1" spans="1:6">
      <c r="A27" s="12" t="s">
        <v>134</v>
      </c>
      <c r="B27" s="13">
        <f>B28+B29</f>
        <v>48475</v>
      </c>
      <c r="C27" s="13">
        <f>C28+C29</f>
        <v>115758</v>
      </c>
      <c r="D27" s="8">
        <f t="shared" si="0"/>
        <v>138.799381124291</v>
      </c>
      <c r="E27" s="12"/>
      <c r="F27" s="9" t="str">
        <f>IF(C27&gt;表五—全区支出预算!C32,"本级预算大于全区，请核实!","")</f>
        <v>本级预算大于全区，请核实!</v>
      </c>
    </row>
    <row r="28" ht="18" customHeight="1" spans="1:6">
      <c r="A28" s="12" t="s">
        <v>135</v>
      </c>
      <c r="B28" s="13">
        <f>'表四—本级支出完成 '!C27</f>
        <v>48475</v>
      </c>
      <c r="C28" s="11">
        <v>115758</v>
      </c>
      <c r="D28" s="8">
        <f t="shared" si="0"/>
        <v>138.799381124291</v>
      </c>
      <c r="E28" s="12"/>
      <c r="F28" s="9" t="str">
        <f>IF(C28&gt;表五—全区支出预算!C33,"本级预算大于全区，请核实!","")</f>
        <v>本级预算大于全区，请核实!</v>
      </c>
    </row>
    <row r="29" ht="18" customHeight="1" spans="1:6">
      <c r="A29" s="12" t="s">
        <v>136</v>
      </c>
      <c r="B29" s="13"/>
      <c r="C29" s="11"/>
      <c r="D29" s="8">
        <f t="shared" si="0"/>
        <v>0</v>
      </c>
      <c r="E29" s="12"/>
      <c r="F29" s="9" t="str">
        <f>IF(C29&gt;表五—全区支出预算!C34,"本级预算大于全区，请核实!","")</f>
        <v/>
      </c>
    </row>
    <row r="30" ht="18" customHeight="1" spans="1:6">
      <c r="A30" s="17"/>
      <c r="B30" s="18"/>
      <c r="C30" s="19"/>
      <c r="D30" s="8"/>
      <c r="E30" s="12"/>
      <c r="F30" s="9" t="str">
        <f>IF(C30&gt;表五—全区支出预算!C35,"本级预算大于全区，请核实!","")</f>
        <v/>
      </c>
    </row>
    <row r="31" ht="18" customHeight="1" spans="1:6">
      <c r="A31" s="20" t="s">
        <v>171</v>
      </c>
      <c r="B31" s="21">
        <f>SUM(B4,B7,B10:B11,B15,B18,B21,B25,B27)</f>
        <v>836518</v>
      </c>
      <c r="C31" s="21">
        <f>SUM(C4,C7,C10:C11,C15,C18,C21,C25,C27)</f>
        <v>724593</v>
      </c>
      <c r="D31" s="8">
        <f t="shared" si="0"/>
        <v>-13.3798674983682</v>
      </c>
      <c r="E31" s="12"/>
      <c r="F31" s="9" t="str">
        <f>IF(C31&gt;表五—全区支出预算!C47,"本级预算大于全区，请核实!","")</f>
        <v>本级预算大于全区，请核实!</v>
      </c>
    </row>
    <row r="32" ht="18" customHeight="1" spans="1:5">
      <c r="A32" s="20" t="s">
        <v>397</v>
      </c>
      <c r="B32" s="21">
        <v>316470</v>
      </c>
      <c r="C32" s="22"/>
      <c r="D32" s="8">
        <f t="shared" si="0"/>
        <v>0</v>
      </c>
      <c r="E32" s="12"/>
    </row>
    <row r="33" ht="18" customHeight="1" spans="1:5">
      <c r="A33" s="20" t="s">
        <v>173</v>
      </c>
      <c r="B33" s="21">
        <v>200000</v>
      </c>
      <c r="C33" s="22">
        <v>250000</v>
      </c>
      <c r="D33" s="8"/>
      <c r="E33" s="12"/>
    </row>
    <row r="34" ht="18" customHeight="1" spans="1:5">
      <c r="A34" s="20" t="s">
        <v>398</v>
      </c>
      <c r="B34" s="21">
        <v>2000</v>
      </c>
      <c r="C34" s="22">
        <v>2000</v>
      </c>
      <c r="D34" s="8"/>
      <c r="E34" s="12"/>
    </row>
    <row r="35" ht="18" customHeight="1" spans="1:5">
      <c r="A35" s="20" t="s">
        <v>174</v>
      </c>
      <c r="B35" s="23">
        <f>B36-SUM(B31:B34)</f>
        <v>709651</v>
      </c>
      <c r="C35" s="23">
        <f>C36-SUM(C31:C34)</f>
        <v>596594</v>
      </c>
      <c r="D35" s="8"/>
      <c r="E35" s="12"/>
    </row>
    <row r="36" ht="18" customHeight="1" spans="1:5">
      <c r="A36" s="24" t="s">
        <v>175</v>
      </c>
      <c r="B36" s="25">
        <f>表七—本级收入预算!B25</f>
        <v>2064639</v>
      </c>
      <c r="C36" s="26">
        <f>表七—本级收入预算!C25</f>
        <v>1573187</v>
      </c>
      <c r="D36" s="27"/>
      <c r="E36" s="12"/>
    </row>
    <row r="37" ht="51" customHeight="1" spans="1:4">
      <c r="A37" s="28" t="s">
        <v>176</v>
      </c>
      <c r="B37" s="28"/>
      <c r="C37" s="28"/>
      <c r="D37" s="28"/>
    </row>
    <row r="38" spans="3:4">
      <c r="C38" s="29"/>
      <c r="D38" s="29"/>
    </row>
    <row r="40" spans="3:3">
      <c r="C40" s="29"/>
    </row>
    <row r="41" spans="3:3">
      <c r="C41" s="29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</sheetData>
  <mergeCells count="3">
    <mergeCell ref="A1:D1"/>
    <mergeCell ref="A2:D2"/>
    <mergeCell ref="A37:D37"/>
  </mergeCells>
  <printOptions horizontalCentered="1" verticalCentered="1"/>
  <pageMargins left="0.747916666666667" right="0.747916666666667" top="0.511805555555556" bottom="0.511805555555556" header="0.354166666666667" footer="0.313888888888889"/>
  <pageSetup paperSize="9" orientation="portrait"/>
  <headerFooter alignWithMargins="0">
    <oddFooter>&amp;C-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2"/>
  <sheetViews>
    <sheetView showGridLines="0" showZeros="0" workbookViewId="0">
      <selection activeCell="F37" sqref="F37"/>
    </sheetView>
  </sheetViews>
  <sheetFormatPr defaultColWidth="9" defaultRowHeight="14.25" outlineLevelCol="3"/>
  <cols>
    <col min="1" max="1" width="37.5" customWidth="1"/>
    <col min="2" max="4" width="13.625" customWidth="1"/>
  </cols>
  <sheetData>
    <row r="1" ht="26.25" customHeight="1" spans="1:4">
      <c r="A1" s="61" t="s">
        <v>30</v>
      </c>
      <c r="B1" s="61"/>
      <c r="C1" s="61"/>
      <c r="D1" s="61"/>
    </row>
    <row r="2" ht="19.5" customHeight="1" spans="1:4">
      <c r="A2" s="62" t="s">
        <v>1</v>
      </c>
      <c r="B2" s="62"/>
      <c r="C2" s="62"/>
      <c r="D2" s="62"/>
    </row>
    <row r="3" ht="3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8.95" customHeight="1" spans="1:4">
      <c r="A4" s="63" t="s">
        <v>31</v>
      </c>
      <c r="B4" s="64">
        <v>5248</v>
      </c>
      <c r="C4" s="65"/>
      <c r="D4" s="66">
        <f t="shared" ref="D4:D9" si="0">(C4/B4-1)*100</f>
        <v>-100</v>
      </c>
    </row>
    <row r="5" ht="18.95" customHeight="1" spans="1:4">
      <c r="A5" s="67" t="s">
        <v>32</v>
      </c>
      <c r="B5" s="64"/>
      <c r="C5" s="64">
        <v>200</v>
      </c>
      <c r="D5" s="66"/>
    </row>
    <row r="6" ht="18.95" customHeight="1" spans="1:4">
      <c r="A6" s="63" t="s">
        <v>33</v>
      </c>
      <c r="B6" s="64"/>
      <c r="C6" s="65"/>
      <c r="D6" s="66"/>
    </row>
    <row r="7" ht="18.95" customHeight="1" spans="1:4">
      <c r="A7" s="63" t="s">
        <v>34</v>
      </c>
      <c r="B7" s="65"/>
      <c r="C7" s="65">
        <v>200</v>
      </c>
      <c r="D7" s="66"/>
    </row>
    <row r="8" ht="18.95" customHeight="1" spans="1:4">
      <c r="A8" s="63" t="s">
        <v>35</v>
      </c>
      <c r="B8" s="64">
        <v>248</v>
      </c>
      <c r="C8" s="64"/>
      <c r="D8" s="66">
        <f t="shared" si="0"/>
        <v>-100</v>
      </c>
    </row>
    <row r="9" ht="18.95" customHeight="1" spans="1:4">
      <c r="A9" s="63" t="s">
        <v>36</v>
      </c>
      <c r="B9" s="64">
        <v>248</v>
      </c>
      <c r="C9" s="65"/>
      <c r="D9" s="66">
        <f t="shared" si="0"/>
        <v>-100</v>
      </c>
    </row>
    <row r="10" ht="18.95" customHeight="1" spans="1:4">
      <c r="A10" s="63" t="s">
        <v>37</v>
      </c>
      <c r="B10" s="64"/>
      <c r="C10" s="65"/>
      <c r="D10" s="66"/>
    </row>
    <row r="11" ht="18.95" customHeight="1" spans="1:4">
      <c r="A11" s="68" t="s">
        <v>38</v>
      </c>
      <c r="B11" s="64"/>
      <c r="C11" s="65"/>
      <c r="D11" s="66"/>
    </row>
    <row r="12" ht="18.95" customHeight="1" spans="1:4">
      <c r="A12" s="63" t="s">
        <v>39</v>
      </c>
      <c r="B12" s="65">
        <v>114117</v>
      </c>
      <c r="C12" s="65">
        <v>84452</v>
      </c>
      <c r="D12" s="66">
        <f>(C12/B12-1)*100</f>
        <v>-25.9952504885337</v>
      </c>
    </row>
    <row r="13" ht="18.95" customHeight="1" spans="1:4">
      <c r="A13" s="63" t="s">
        <v>40</v>
      </c>
      <c r="B13" s="64"/>
      <c r="C13" s="65">
        <v>1820</v>
      </c>
      <c r="D13" s="66"/>
    </row>
    <row r="14" ht="18.95" customHeight="1" spans="1:4">
      <c r="A14" s="63" t="s">
        <v>41</v>
      </c>
      <c r="B14" s="64"/>
      <c r="C14" s="65"/>
      <c r="D14" s="66"/>
    </row>
    <row r="15" ht="18.95" customHeight="1" spans="1:4">
      <c r="A15" s="63" t="s">
        <v>42</v>
      </c>
      <c r="B15" s="64">
        <v>113682</v>
      </c>
      <c r="C15" s="65">
        <v>81592</v>
      </c>
      <c r="D15" s="66">
        <f t="shared" ref="D15:D21" si="1">(C15/B15-1)*100</f>
        <v>-28.2278636899421</v>
      </c>
    </row>
    <row r="16" ht="18.95" customHeight="1" spans="1:4">
      <c r="A16" s="63" t="s">
        <v>43</v>
      </c>
      <c r="B16" s="64"/>
      <c r="C16" s="69"/>
      <c r="D16" s="66"/>
    </row>
    <row r="17" ht="18.95" customHeight="1" spans="1:4">
      <c r="A17" s="63" t="s">
        <v>44</v>
      </c>
      <c r="B17" s="64"/>
      <c r="C17" s="65"/>
      <c r="D17" s="66"/>
    </row>
    <row r="18" ht="18.95" customHeight="1" spans="1:4">
      <c r="A18" s="63" t="s">
        <v>45</v>
      </c>
      <c r="B18" s="64">
        <v>435</v>
      </c>
      <c r="C18" s="65">
        <v>986</v>
      </c>
      <c r="D18" s="66">
        <f t="shared" si="1"/>
        <v>126.666666666667</v>
      </c>
    </row>
    <row r="19" ht="18.95" customHeight="1" spans="1:4">
      <c r="A19" s="63" t="s">
        <v>46</v>
      </c>
      <c r="B19" s="64"/>
      <c r="C19" s="65">
        <v>54</v>
      </c>
      <c r="D19" s="66"/>
    </row>
    <row r="20" ht="18.95" customHeight="1" spans="1:4">
      <c r="A20" s="63" t="s">
        <v>47</v>
      </c>
      <c r="B20" s="64">
        <v>1968</v>
      </c>
      <c r="C20" s="64"/>
      <c r="D20" s="66">
        <f t="shared" si="1"/>
        <v>-100</v>
      </c>
    </row>
    <row r="21" ht="18.95" customHeight="1" spans="1:4">
      <c r="A21" s="68" t="s">
        <v>48</v>
      </c>
      <c r="B21" s="64">
        <v>1968</v>
      </c>
      <c r="C21" s="64"/>
      <c r="D21" s="66">
        <f t="shared" si="1"/>
        <v>-100</v>
      </c>
    </row>
    <row r="22" ht="18.95" customHeight="1" spans="1:4">
      <c r="A22" s="63" t="s">
        <v>49</v>
      </c>
      <c r="B22" s="64"/>
      <c r="C22" s="65"/>
      <c r="D22" s="66"/>
    </row>
    <row r="23" ht="18.95" customHeight="1" spans="1:4">
      <c r="A23" s="68" t="s">
        <v>50</v>
      </c>
      <c r="B23" s="64"/>
      <c r="C23" s="65"/>
      <c r="D23" s="66"/>
    </row>
    <row r="24" ht="18.95" customHeight="1" spans="1:4">
      <c r="A24" s="63" t="s">
        <v>51</v>
      </c>
      <c r="B24" s="64"/>
      <c r="C24" s="64"/>
      <c r="D24" s="66"/>
    </row>
    <row r="25" ht="18.95" customHeight="1" spans="1:4">
      <c r="A25" s="63" t="s">
        <v>52</v>
      </c>
      <c r="B25" s="64"/>
      <c r="C25" s="65"/>
      <c r="D25" s="66"/>
    </row>
    <row r="26" ht="18.95" customHeight="1" spans="1:4">
      <c r="A26" s="68" t="s">
        <v>53</v>
      </c>
      <c r="B26" s="64"/>
      <c r="C26" s="65"/>
      <c r="D26" s="66"/>
    </row>
    <row r="27" ht="18.95" customHeight="1" spans="1:4">
      <c r="A27" s="63" t="s">
        <v>54</v>
      </c>
      <c r="B27" s="64"/>
      <c r="C27" s="64">
        <v>199</v>
      </c>
      <c r="D27" s="66"/>
    </row>
    <row r="28" ht="18.95" customHeight="1" spans="1:4">
      <c r="A28" s="63" t="s">
        <v>55</v>
      </c>
      <c r="B28" s="64"/>
      <c r="C28" s="65"/>
      <c r="D28" s="66"/>
    </row>
    <row r="29" ht="18.95" customHeight="1" spans="1:4">
      <c r="A29" s="63" t="s">
        <v>56</v>
      </c>
      <c r="B29" s="64"/>
      <c r="C29" s="65">
        <v>6</v>
      </c>
      <c r="D29" s="66"/>
    </row>
    <row r="30" ht="18.95" customHeight="1" spans="1:4">
      <c r="A30" s="63" t="s">
        <v>57</v>
      </c>
      <c r="B30" s="64"/>
      <c r="C30" s="65">
        <v>193</v>
      </c>
      <c r="D30" s="66"/>
    </row>
    <row r="31" ht="18.95" customHeight="1" spans="1:4">
      <c r="A31" s="63" t="s">
        <v>58</v>
      </c>
      <c r="B31" s="64"/>
      <c r="C31" s="64"/>
      <c r="D31" s="66"/>
    </row>
    <row r="32" ht="18.95" customHeight="1" spans="1:4">
      <c r="A32" s="63" t="s">
        <v>59</v>
      </c>
      <c r="B32" s="64"/>
      <c r="C32" s="65"/>
      <c r="D32" s="66"/>
    </row>
    <row r="33" ht="18.95" customHeight="1" spans="1:4">
      <c r="A33" s="63" t="s">
        <v>60</v>
      </c>
      <c r="B33" s="64">
        <v>1027</v>
      </c>
      <c r="C33" s="64">
        <v>505</v>
      </c>
      <c r="D33" s="66">
        <f>(C33/B33-1)*100</f>
        <v>-50.8276533592989</v>
      </c>
    </row>
    <row r="34" ht="18.95" customHeight="1" spans="1:4">
      <c r="A34" s="63" t="s">
        <v>61</v>
      </c>
      <c r="B34" s="64">
        <v>1027</v>
      </c>
      <c r="C34" s="65">
        <v>505</v>
      </c>
      <c r="D34" s="66">
        <f>(C34/B34-1)*100</f>
        <v>-50.8276533592989</v>
      </c>
    </row>
    <row r="35" ht="18.95" customHeight="1" spans="1:4">
      <c r="A35" s="63" t="s">
        <v>62</v>
      </c>
      <c r="B35" s="64"/>
      <c r="C35" s="65"/>
      <c r="D35" s="66"/>
    </row>
    <row r="36" ht="18.95" customHeight="1" spans="1:4">
      <c r="A36" s="63"/>
      <c r="B36" s="64"/>
      <c r="C36" s="65"/>
      <c r="D36" s="66"/>
    </row>
    <row r="37" ht="18.95" customHeight="1" spans="1:4">
      <c r="A37" s="70" t="s">
        <v>63</v>
      </c>
      <c r="B37" s="64">
        <f>SUM(B4,B5,B8,B11,B12,B20,B24,B27,B31,B33)</f>
        <v>122608</v>
      </c>
      <c r="C37" s="64">
        <f>SUM(C4,C5,C8,C11,C12,C20,C24,C27,C31,C33)</f>
        <v>85356</v>
      </c>
      <c r="D37" s="66">
        <f t="shared" ref="D37" si="2">(C37/B37-1)*100</f>
        <v>-30.3830092653008</v>
      </c>
    </row>
    <row r="38" ht="24" customHeight="1" spans="1:4">
      <c r="A38" s="20"/>
      <c r="B38" s="16"/>
      <c r="C38" s="93"/>
      <c r="D38" s="78"/>
    </row>
    <row r="39" ht="48" customHeight="1" spans="1:4">
      <c r="A39" s="76"/>
      <c r="B39" s="76"/>
      <c r="C39" s="76"/>
      <c r="D39" s="76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</sheetData>
  <mergeCells count="3">
    <mergeCell ref="A1:D1"/>
    <mergeCell ref="A2:D2"/>
    <mergeCell ref="A39:D39"/>
  </mergeCells>
  <printOptions horizontalCentered="1" verticalCentered="1"/>
  <pageMargins left="0.747916666666667" right="0.747916666666667" top="0.45" bottom="0.529166666666667" header="0.511805555555556" footer="0.329166666666667"/>
  <pageSetup paperSize="9" orientation="portrait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tabSelected="1" topLeftCell="A5" workbookViewId="0">
      <selection activeCell="B9" sqref="B9"/>
    </sheetView>
  </sheetViews>
  <sheetFormatPr defaultColWidth="9" defaultRowHeight="14.25" outlineLevelCol="3"/>
  <cols>
    <col min="1" max="1" width="30.375" style="79" customWidth="1"/>
    <col min="2" max="2" width="15.125" style="79" customWidth="1"/>
    <col min="3" max="3" width="28.625" style="79" customWidth="1"/>
    <col min="4" max="4" width="14.5" style="79" customWidth="1"/>
    <col min="5" max="16384" width="9" style="79"/>
  </cols>
  <sheetData>
    <row r="1" ht="33" customHeight="1" spans="1:4">
      <c r="A1" s="80" t="s">
        <v>64</v>
      </c>
      <c r="B1" s="80"/>
      <c r="C1" s="80"/>
      <c r="D1" s="80"/>
    </row>
    <row r="2" ht="33" customHeight="1" spans="1:4">
      <c r="A2" s="81" t="s">
        <v>1</v>
      </c>
      <c r="B2" s="81"/>
      <c r="C2" s="81"/>
      <c r="D2" s="81"/>
    </row>
    <row r="3" ht="33" customHeight="1" spans="1:4">
      <c r="A3" s="82" t="s">
        <v>65</v>
      </c>
      <c r="B3" s="83" t="s">
        <v>66</v>
      </c>
      <c r="C3" s="84" t="s">
        <v>65</v>
      </c>
      <c r="D3" s="83" t="s">
        <v>66</v>
      </c>
    </row>
    <row r="4" ht="33" customHeight="1" spans="1:4">
      <c r="A4" s="85" t="s">
        <v>29</v>
      </c>
      <c r="B4" s="86">
        <v>161250</v>
      </c>
      <c r="C4" s="87" t="s">
        <v>63</v>
      </c>
      <c r="D4" s="86">
        <v>85356</v>
      </c>
    </row>
    <row r="5" ht="33" customHeight="1" spans="1:4">
      <c r="A5" s="88" t="s">
        <v>67</v>
      </c>
      <c r="B5" s="89">
        <v>7091</v>
      </c>
      <c r="C5" s="90" t="s">
        <v>68</v>
      </c>
      <c r="D5" s="89">
        <v>0</v>
      </c>
    </row>
    <row r="6" ht="33" customHeight="1" spans="1:4">
      <c r="A6" s="88" t="s">
        <v>69</v>
      </c>
      <c r="B6" s="89">
        <v>0</v>
      </c>
      <c r="C6" s="90" t="s">
        <v>70</v>
      </c>
      <c r="D6" s="89">
        <v>0</v>
      </c>
    </row>
    <row r="7" ht="33" customHeight="1" spans="1:4">
      <c r="A7" s="88" t="s">
        <v>71</v>
      </c>
      <c r="B7" s="89"/>
      <c r="C7" s="90" t="s">
        <v>72</v>
      </c>
      <c r="D7" s="89">
        <v>92450</v>
      </c>
    </row>
    <row r="8" ht="33" customHeight="1" spans="1:4">
      <c r="A8" s="88" t="s">
        <v>73</v>
      </c>
      <c r="B8" s="89"/>
      <c r="C8" s="90" t="s">
        <v>74</v>
      </c>
      <c r="D8" s="89">
        <v>92450</v>
      </c>
    </row>
    <row r="9" ht="33" customHeight="1" spans="1:4">
      <c r="A9" s="88" t="s">
        <v>75</v>
      </c>
      <c r="B9" s="89"/>
      <c r="C9" s="90" t="s">
        <v>76</v>
      </c>
      <c r="D9" s="89">
        <v>92450</v>
      </c>
    </row>
    <row r="10" ht="33" customHeight="1" spans="1:4">
      <c r="A10" s="88" t="s">
        <v>77</v>
      </c>
      <c r="B10" s="89">
        <v>92450</v>
      </c>
      <c r="C10" s="90" t="s">
        <v>78</v>
      </c>
      <c r="D10" s="89">
        <v>0</v>
      </c>
    </row>
    <row r="11" ht="33" customHeight="1" spans="1:4">
      <c r="A11" s="88" t="s">
        <v>79</v>
      </c>
      <c r="B11" s="89">
        <v>92450</v>
      </c>
      <c r="C11" s="90" t="s">
        <v>80</v>
      </c>
      <c r="D11" s="89">
        <v>0</v>
      </c>
    </row>
    <row r="12" ht="33" customHeight="1" spans="1:4">
      <c r="A12" s="88" t="s">
        <v>81</v>
      </c>
      <c r="B12" s="89">
        <v>0</v>
      </c>
      <c r="C12" s="90" t="s">
        <v>82</v>
      </c>
      <c r="D12" s="89">
        <v>59907</v>
      </c>
    </row>
    <row r="13" ht="33" customHeight="1" spans="1:4">
      <c r="A13" s="88" t="s">
        <v>83</v>
      </c>
      <c r="B13" s="89">
        <v>0</v>
      </c>
      <c r="C13" s="90" t="s">
        <v>84</v>
      </c>
      <c r="D13" s="89">
        <v>0</v>
      </c>
    </row>
    <row r="14" ht="33" customHeight="1" spans="1:4">
      <c r="A14" s="88" t="s">
        <v>85</v>
      </c>
      <c r="B14" s="89">
        <v>23241</v>
      </c>
      <c r="C14" s="90" t="s">
        <v>86</v>
      </c>
      <c r="D14" s="89">
        <v>46119</v>
      </c>
    </row>
    <row r="15" ht="33" customHeight="1" spans="1:4">
      <c r="A15" s="88" t="s">
        <v>87</v>
      </c>
      <c r="B15" s="89">
        <v>0</v>
      </c>
      <c r="C15" s="90" t="s">
        <v>88</v>
      </c>
      <c r="D15" s="89">
        <v>200</v>
      </c>
    </row>
    <row r="16" ht="33" customHeight="1" spans="1:4">
      <c r="A16" s="88" t="s">
        <v>89</v>
      </c>
      <c r="B16" s="89">
        <v>0</v>
      </c>
      <c r="C16" s="90"/>
      <c r="D16" s="89">
        <v>0</v>
      </c>
    </row>
    <row r="17" ht="33" customHeight="1" spans="1:4">
      <c r="A17" s="88" t="s">
        <v>90</v>
      </c>
      <c r="B17" s="89">
        <v>0</v>
      </c>
      <c r="C17" s="90"/>
      <c r="D17" s="89">
        <v>0</v>
      </c>
    </row>
    <row r="18" ht="33" customHeight="1" spans="1:4">
      <c r="A18" s="88" t="s">
        <v>91</v>
      </c>
      <c r="B18" s="89">
        <v>0</v>
      </c>
      <c r="C18" s="90"/>
      <c r="D18" s="89">
        <v>0</v>
      </c>
    </row>
    <row r="19" ht="33" customHeight="1" spans="1:4">
      <c r="A19" s="91" t="s">
        <v>92</v>
      </c>
      <c r="B19" s="89">
        <v>284032</v>
      </c>
      <c r="C19" s="92" t="s">
        <v>93</v>
      </c>
      <c r="D19" s="89">
        <v>284032</v>
      </c>
    </row>
    <row r="20" ht="33" customHeight="1"/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0"/>
  <sheetViews>
    <sheetView showGridLines="0" showZeros="0" workbookViewId="0">
      <selection activeCell="F27" sqref="F27"/>
    </sheetView>
  </sheetViews>
  <sheetFormatPr defaultColWidth="9" defaultRowHeight="14.25" outlineLevelCol="5"/>
  <cols>
    <col min="1" max="1" width="37.625" customWidth="1"/>
    <col min="2" max="3" width="14.5" customWidth="1"/>
    <col min="4" max="4" width="13.375" customWidth="1"/>
  </cols>
  <sheetData>
    <row r="1" ht="26.25" customHeight="1" spans="1:4">
      <c r="A1" s="1" t="s">
        <v>94</v>
      </c>
      <c r="B1" s="1"/>
      <c r="C1" s="1"/>
      <c r="D1" s="1"/>
    </row>
    <row r="2" ht="19.5" customHeight="1" spans="1:4">
      <c r="A2" s="2" t="s">
        <v>1</v>
      </c>
      <c r="B2" s="2"/>
      <c r="C2" s="2"/>
      <c r="D2" s="2"/>
    </row>
    <row r="3" ht="51" customHeight="1" spans="1:4">
      <c r="A3" s="3" t="s">
        <v>2</v>
      </c>
      <c r="B3" s="31" t="s">
        <v>95</v>
      </c>
      <c r="C3" s="4" t="s">
        <v>96</v>
      </c>
      <c r="D3" s="31" t="s">
        <v>5</v>
      </c>
    </row>
    <row r="4" ht="24.75" customHeight="1" spans="1:4">
      <c r="A4" s="12" t="s">
        <v>6</v>
      </c>
      <c r="B4" s="13">
        <f>SUM(B5:B6)</f>
        <v>68594</v>
      </c>
      <c r="C4" s="13">
        <f>SUM(C5:C6)</f>
        <v>87002</v>
      </c>
      <c r="D4" s="8">
        <f t="shared" ref="D4:D17" si="0">(C4/B4-1)*100</f>
        <v>26.8361664285506</v>
      </c>
    </row>
    <row r="5" ht="24.75" customHeight="1" spans="1:4">
      <c r="A5" s="12" t="s">
        <v>97</v>
      </c>
      <c r="B5" s="13">
        <v>49457</v>
      </c>
      <c r="C5" s="11">
        <v>54776</v>
      </c>
      <c r="D5" s="8">
        <f t="shared" si="0"/>
        <v>10.7547970964676</v>
      </c>
    </row>
    <row r="6" ht="24.75" customHeight="1" spans="1:4">
      <c r="A6" s="12" t="s">
        <v>98</v>
      </c>
      <c r="B6" s="13">
        <v>19137</v>
      </c>
      <c r="C6" s="11">
        <v>32226</v>
      </c>
      <c r="D6" s="8">
        <f t="shared" si="0"/>
        <v>68.3963003605581</v>
      </c>
    </row>
    <row r="7" ht="24.75" customHeight="1" spans="1:4">
      <c r="A7" s="10" t="s">
        <v>99</v>
      </c>
      <c r="B7" s="7">
        <v>7172</v>
      </c>
      <c r="C7" s="11">
        <v>8952</v>
      </c>
      <c r="D7" s="8">
        <f t="shared" si="0"/>
        <v>24.8187395426659</v>
      </c>
    </row>
    <row r="8" ht="24.75" customHeight="1" spans="1:4">
      <c r="A8" s="12" t="s">
        <v>100</v>
      </c>
      <c r="B8" s="13">
        <v>19449</v>
      </c>
      <c r="C8" s="11">
        <v>21374</v>
      </c>
      <c r="D8" s="8">
        <f t="shared" si="0"/>
        <v>9.89768111471028</v>
      </c>
    </row>
    <row r="9" ht="24.75" customHeight="1" spans="1:4">
      <c r="A9" s="12" t="s">
        <v>101</v>
      </c>
      <c r="B9" s="13">
        <v>67627</v>
      </c>
      <c r="C9" s="11">
        <v>25758</v>
      </c>
      <c r="D9" s="8">
        <f t="shared" si="0"/>
        <v>-61.9116625016635</v>
      </c>
    </row>
    <row r="10" ht="24.75" customHeight="1" spans="1:4">
      <c r="A10" s="12" t="s">
        <v>102</v>
      </c>
      <c r="B10" s="13">
        <v>15550</v>
      </c>
      <c r="C10" s="11">
        <v>12814</v>
      </c>
      <c r="D10" s="8">
        <f t="shared" si="0"/>
        <v>-17.5948553054662</v>
      </c>
    </row>
    <row r="11" ht="24.75" customHeight="1" spans="1:4">
      <c r="A11" s="12" t="s">
        <v>103</v>
      </c>
      <c r="B11" s="13">
        <v>231094</v>
      </c>
      <c r="C11" s="11">
        <v>173439</v>
      </c>
      <c r="D11" s="8">
        <f t="shared" si="0"/>
        <v>-24.9487221650064</v>
      </c>
    </row>
    <row r="12" ht="24.75" customHeight="1" spans="1:4">
      <c r="A12" s="12" t="s">
        <v>104</v>
      </c>
      <c r="B12" s="13">
        <v>17454</v>
      </c>
      <c r="C12" s="11">
        <v>21657</v>
      </c>
      <c r="D12" s="8">
        <f t="shared" si="0"/>
        <v>24.0804400137504</v>
      </c>
    </row>
    <row r="13" ht="24.75" customHeight="1" spans="1:4">
      <c r="A13" s="12" t="s">
        <v>105</v>
      </c>
      <c r="B13" s="13">
        <v>517</v>
      </c>
      <c r="C13" s="11">
        <v>132</v>
      </c>
      <c r="D13" s="8">
        <f t="shared" si="0"/>
        <v>-74.468085106383</v>
      </c>
    </row>
    <row r="14" ht="24.75" customHeight="1" spans="1:4">
      <c r="A14" s="12" t="s">
        <v>106</v>
      </c>
      <c r="B14" s="13">
        <v>2727</v>
      </c>
      <c r="C14" s="11">
        <v>821</v>
      </c>
      <c r="D14" s="8">
        <f t="shared" si="0"/>
        <v>-69.8936560322699</v>
      </c>
    </row>
    <row r="15" ht="24.75" customHeight="1" spans="1:4">
      <c r="A15" s="12" t="s">
        <v>107</v>
      </c>
      <c r="B15" s="13">
        <v>14511</v>
      </c>
      <c r="C15" s="11">
        <v>15456</v>
      </c>
      <c r="D15" s="8">
        <f t="shared" si="0"/>
        <v>6.5123010130246</v>
      </c>
    </row>
    <row r="16" ht="24.75" customHeight="1" spans="1:4">
      <c r="A16" s="12" t="s">
        <v>108</v>
      </c>
      <c r="B16" s="13">
        <v>427099</v>
      </c>
      <c r="C16" s="11">
        <v>452297</v>
      </c>
      <c r="D16" s="8">
        <f t="shared" si="0"/>
        <v>5.89980309015006</v>
      </c>
    </row>
    <row r="17" ht="24.75" customHeight="1" spans="1:4">
      <c r="A17" s="12" t="s">
        <v>109</v>
      </c>
      <c r="B17" s="13">
        <v>1072</v>
      </c>
      <c r="C17" s="11">
        <v>1031</v>
      </c>
      <c r="D17" s="8">
        <f t="shared" si="0"/>
        <v>-3.82462686567164</v>
      </c>
    </row>
    <row r="18" ht="24.75" customHeight="1" spans="1:4">
      <c r="A18" s="12"/>
      <c r="B18" s="13"/>
      <c r="C18" s="11"/>
      <c r="D18" s="8"/>
    </row>
    <row r="19" ht="24.75" customHeight="1" spans="1:4">
      <c r="A19" s="12"/>
      <c r="B19" s="13"/>
      <c r="C19" s="11"/>
      <c r="D19" s="8"/>
    </row>
    <row r="20" ht="24.75" customHeight="1" spans="1:4">
      <c r="A20" s="12"/>
      <c r="B20" s="13"/>
      <c r="C20" s="11"/>
      <c r="D20" s="8"/>
    </row>
    <row r="21" ht="24.75" customHeight="1" spans="1:4">
      <c r="A21" s="12"/>
      <c r="B21" s="13"/>
      <c r="C21" s="11"/>
      <c r="D21" s="8"/>
    </row>
    <row r="22" ht="24.75" customHeight="1" spans="1:4">
      <c r="A22" s="12"/>
      <c r="B22" s="13"/>
      <c r="C22" s="11"/>
      <c r="D22" s="8"/>
    </row>
    <row r="23" ht="24.75" customHeight="1" spans="1:4">
      <c r="A23" s="12"/>
      <c r="B23" s="13"/>
      <c r="C23" s="11"/>
      <c r="D23" s="8"/>
    </row>
    <row r="24" ht="24.75" customHeight="1" spans="1:4">
      <c r="A24" s="12"/>
      <c r="B24" s="13"/>
      <c r="C24" s="11"/>
      <c r="D24" s="8"/>
    </row>
    <row r="25" ht="24.75" customHeight="1" spans="1:4">
      <c r="A25" s="12"/>
      <c r="B25" s="13"/>
      <c r="C25" s="11"/>
      <c r="D25" s="8"/>
    </row>
    <row r="26" ht="24.75" customHeight="1" spans="1:6">
      <c r="A26" s="39" t="s">
        <v>29</v>
      </c>
      <c r="B26" s="77">
        <f>SUM(B7:B25,B4)</f>
        <v>872866</v>
      </c>
      <c r="C26" s="77">
        <f>SUM(C7:C25,C4)</f>
        <v>820733</v>
      </c>
      <c r="D26" s="27">
        <f>(C26/B26-1)*100</f>
        <v>-5.97262351838656</v>
      </c>
      <c r="F26">
        <f>C26-B26</f>
        <v>-52133</v>
      </c>
    </row>
    <row r="27" ht="38.25" customHeight="1" spans="1:4">
      <c r="A27" s="41" t="s">
        <v>110</v>
      </c>
      <c r="B27" s="41"/>
      <c r="C27" s="41"/>
      <c r="D27" s="41"/>
    </row>
    <row r="28" ht="24.75" customHeight="1" spans="1:4">
      <c r="A28" s="20"/>
      <c r="B28" s="16"/>
      <c r="C28" s="12"/>
      <c r="D28" s="78"/>
    </row>
    <row r="29" ht="12.75" customHeight="1" spans="1:4">
      <c r="A29" s="20"/>
      <c r="B29" s="16"/>
      <c r="C29" s="12"/>
      <c r="D29" s="78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</sheetData>
  <mergeCells count="3">
    <mergeCell ref="A1:D1"/>
    <mergeCell ref="A2:D2"/>
    <mergeCell ref="A27:D27"/>
  </mergeCells>
  <printOptions horizontalCentered="1" verticalCentered="1"/>
  <pageMargins left="0.747916666666667" right="0.747916666666667" top="0.511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1"/>
  <sheetViews>
    <sheetView showGridLines="0" showZeros="0" topLeftCell="A13" workbookViewId="0">
      <selection activeCell="A31" sqref="A31:D31"/>
    </sheetView>
  </sheetViews>
  <sheetFormatPr defaultColWidth="9" defaultRowHeight="14.25" outlineLevelCol="5"/>
  <cols>
    <col min="1" max="1" width="39" customWidth="1"/>
    <col min="2" max="4" width="13.875" customWidth="1"/>
  </cols>
  <sheetData>
    <row r="1" ht="26.25" customHeight="1" spans="1:4">
      <c r="A1" s="1" t="s">
        <v>111</v>
      </c>
      <c r="B1" s="1"/>
      <c r="C1" s="1"/>
      <c r="D1" s="1"/>
    </row>
    <row r="2" ht="19.5" customHeight="1" spans="1:4">
      <c r="A2" s="2" t="s">
        <v>1</v>
      </c>
      <c r="B2" s="2"/>
      <c r="C2" s="2"/>
      <c r="D2" s="2"/>
    </row>
    <row r="3" ht="36" customHeight="1" spans="1:4">
      <c r="A3" s="3" t="s">
        <v>2</v>
      </c>
      <c r="B3" s="31" t="s">
        <v>95</v>
      </c>
      <c r="C3" s="4" t="s">
        <v>96</v>
      </c>
      <c r="D3" s="31" t="s">
        <v>5</v>
      </c>
    </row>
    <row r="4" ht="21" customHeight="1" spans="1:4">
      <c r="A4" s="6" t="s">
        <v>112</v>
      </c>
      <c r="B4" s="7">
        <f>SUM(B5:B6)</f>
        <v>14774</v>
      </c>
      <c r="C4" s="7">
        <f>SUM(C5:C6)</f>
        <v>5946</v>
      </c>
      <c r="D4" s="8">
        <f>IF(B4=0,0,(C4/B4-1)*100)</f>
        <v>-59.7536212264789</v>
      </c>
    </row>
    <row r="5" ht="21" customHeight="1" spans="1:4">
      <c r="A5" s="10" t="s">
        <v>113</v>
      </c>
      <c r="B5" s="7">
        <v>14394</v>
      </c>
      <c r="C5" s="11">
        <v>3892</v>
      </c>
      <c r="D5" s="8">
        <f t="shared" ref="D5:D30" si="0">IF(B5=0,0,(C5/B5-1)*100)</f>
        <v>-72.9609559538697</v>
      </c>
    </row>
    <row r="6" ht="21" customHeight="1" spans="1:4">
      <c r="A6" s="10" t="s">
        <v>114</v>
      </c>
      <c r="B6" s="7">
        <v>380</v>
      </c>
      <c r="C6" s="11">
        <v>2054</v>
      </c>
      <c r="D6" s="8">
        <f t="shared" si="0"/>
        <v>440.526315789474</v>
      </c>
    </row>
    <row r="7" ht="21" customHeight="1" spans="1:4">
      <c r="A7" s="10" t="s">
        <v>115</v>
      </c>
      <c r="B7" s="7">
        <f>SUM(B8:B9)</f>
        <v>4805</v>
      </c>
      <c r="C7" s="7">
        <f>SUM(C8:C9)</f>
        <v>5971</v>
      </c>
      <c r="D7" s="8">
        <f t="shared" si="0"/>
        <v>24.2663891779396</v>
      </c>
    </row>
    <row r="8" ht="21" customHeight="1" spans="1:4">
      <c r="A8" s="12" t="s">
        <v>116</v>
      </c>
      <c r="B8" s="13">
        <v>491</v>
      </c>
      <c r="C8" s="11">
        <v>56</v>
      </c>
      <c r="D8" s="8">
        <f t="shared" si="0"/>
        <v>-88.5947046843177</v>
      </c>
    </row>
    <row r="9" ht="21" customHeight="1" spans="1:4">
      <c r="A9" s="12" t="s">
        <v>117</v>
      </c>
      <c r="B9" s="13">
        <v>4314</v>
      </c>
      <c r="C9" s="11">
        <v>5915</v>
      </c>
      <c r="D9" s="8">
        <f t="shared" si="0"/>
        <v>37.111729253593</v>
      </c>
    </row>
    <row r="10" ht="21" customHeight="1" spans="1:4">
      <c r="A10" s="14" t="s">
        <v>118</v>
      </c>
      <c r="B10" s="13">
        <v>98143</v>
      </c>
      <c r="C10" s="11"/>
      <c r="D10" s="8"/>
    </row>
    <row r="11" ht="21" customHeight="1" spans="1:4">
      <c r="A11" s="12" t="s">
        <v>119</v>
      </c>
      <c r="B11" s="13">
        <f>SUM(B12:B14)</f>
        <v>125084</v>
      </c>
      <c r="C11" s="13">
        <f>SUM(C12:C14)</f>
        <v>147982</v>
      </c>
      <c r="D11" s="8">
        <f t="shared" si="0"/>
        <v>18.3060983019411</v>
      </c>
    </row>
    <row r="12" ht="21" customHeight="1" spans="1:4">
      <c r="A12" s="12" t="s">
        <v>120</v>
      </c>
      <c r="B12" s="13">
        <v>73157</v>
      </c>
      <c r="C12" s="11">
        <v>34350</v>
      </c>
      <c r="D12" s="8">
        <f t="shared" si="0"/>
        <v>-53.0461883346775</v>
      </c>
    </row>
    <row r="13" ht="21" customHeight="1" spans="1:4">
      <c r="A13" s="15" t="s">
        <v>121</v>
      </c>
      <c r="B13" s="13"/>
      <c r="C13" s="11">
        <v>9411</v>
      </c>
      <c r="D13" s="8">
        <f t="shared" si="0"/>
        <v>0</v>
      </c>
    </row>
    <row r="14" ht="21" customHeight="1" spans="1:4">
      <c r="A14" s="12" t="s">
        <v>122</v>
      </c>
      <c r="B14" s="13">
        <v>51927</v>
      </c>
      <c r="C14" s="11">
        <v>104221</v>
      </c>
      <c r="D14" s="8">
        <f t="shared" si="0"/>
        <v>100.706761415063</v>
      </c>
    </row>
    <row r="15" ht="21" customHeight="1" spans="1:4">
      <c r="A15" s="12" t="s">
        <v>123</v>
      </c>
      <c r="B15" s="13">
        <f>SUM(B16:B17)</f>
        <v>22148</v>
      </c>
      <c r="C15" s="13">
        <f>SUM(C16:C17)</f>
        <v>39300</v>
      </c>
      <c r="D15" s="8">
        <f t="shared" si="0"/>
        <v>77.4426584793209</v>
      </c>
    </row>
    <row r="16" ht="21" customHeight="1" spans="1:4">
      <c r="A16" s="12" t="s">
        <v>124</v>
      </c>
      <c r="B16" s="13">
        <v>13543</v>
      </c>
      <c r="C16" s="11">
        <v>13963</v>
      </c>
      <c r="D16" s="8">
        <f t="shared" si="0"/>
        <v>3.10123310935539</v>
      </c>
    </row>
    <row r="17" ht="21" customHeight="1" spans="1:4">
      <c r="A17" s="12" t="s">
        <v>125</v>
      </c>
      <c r="B17" s="13">
        <v>8605</v>
      </c>
      <c r="C17" s="11">
        <v>25337</v>
      </c>
      <c r="D17" s="8">
        <f t="shared" si="0"/>
        <v>194.445090063916</v>
      </c>
    </row>
    <row r="18" ht="21" customHeight="1" spans="1:4">
      <c r="A18" s="12" t="s">
        <v>126</v>
      </c>
      <c r="B18" s="13">
        <f>SUM(B19:B20)</f>
        <v>427294</v>
      </c>
      <c r="C18" s="13">
        <f>SUM(C19:C20)</f>
        <v>580524</v>
      </c>
      <c r="D18" s="8">
        <f t="shared" si="0"/>
        <v>35.8605550276859</v>
      </c>
    </row>
    <row r="19" ht="21" customHeight="1" spans="1:4">
      <c r="A19" s="12" t="s">
        <v>127</v>
      </c>
      <c r="B19" s="13">
        <v>420852</v>
      </c>
      <c r="C19" s="11">
        <v>454958</v>
      </c>
      <c r="D19" s="8">
        <f t="shared" si="0"/>
        <v>8.10403657342724</v>
      </c>
    </row>
    <row r="20" ht="21" customHeight="1" spans="1:4">
      <c r="A20" s="14" t="s">
        <v>128</v>
      </c>
      <c r="B20" s="13">
        <v>6442</v>
      </c>
      <c r="C20" s="11">
        <v>125566</v>
      </c>
      <c r="D20" s="8">
        <f t="shared" si="0"/>
        <v>1849.17727413847</v>
      </c>
    </row>
    <row r="21" ht="21" customHeight="1" spans="1:4">
      <c r="A21" s="12" t="s">
        <v>129</v>
      </c>
      <c r="B21" s="13">
        <f>SUM(B22:B23)</f>
        <v>6644</v>
      </c>
      <c r="C21" s="13">
        <f>SUM(C22:C23)</f>
        <v>8320</v>
      </c>
      <c r="D21" s="8">
        <f t="shared" si="0"/>
        <v>25.2257676098736</v>
      </c>
    </row>
    <row r="22" ht="21" customHeight="1" spans="1:4">
      <c r="A22" s="14" t="s">
        <v>130</v>
      </c>
      <c r="B22" s="13">
        <v>6554</v>
      </c>
      <c r="C22" s="13">
        <v>8320</v>
      </c>
      <c r="D22" s="8">
        <f t="shared" si="0"/>
        <v>26.9453768690876</v>
      </c>
    </row>
    <row r="23" ht="21" customHeight="1" spans="1:4">
      <c r="A23" s="12" t="s">
        <v>131</v>
      </c>
      <c r="B23" s="13">
        <v>90</v>
      </c>
      <c r="C23" s="11"/>
      <c r="D23" s="8"/>
    </row>
    <row r="24" ht="21" customHeight="1" spans="1:4">
      <c r="A24" s="12" t="s">
        <v>132</v>
      </c>
      <c r="B24" s="13">
        <f>B25</f>
        <v>0</v>
      </c>
      <c r="C24" s="13"/>
      <c r="D24" s="8">
        <f t="shared" si="0"/>
        <v>0</v>
      </c>
    </row>
    <row r="25" ht="21" customHeight="1" spans="1:4">
      <c r="A25" s="12" t="s">
        <v>133</v>
      </c>
      <c r="B25" s="13"/>
      <c r="C25" s="11"/>
      <c r="D25" s="8">
        <f t="shared" si="0"/>
        <v>0</v>
      </c>
    </row>
    <row r="26" ht="21" customHeight="1" spans="1:4">
      <c r="A26" s="12" t="s">
        <v>134</v>
      </c>
      <c r="B26" s="13">
        <f>B27+B28</f>
        <v>30215</v>
      </c>
      <c r="C26" s="13">
        <f>C27+C28</f>
        <v>48475</v>
      </c>
      <c r="D26" s="8">
        <f t="shared" si="0"/>
        <v>60.4335594903194</v>
      </c>
    </row>
    <row r="27" ht="21" customHeight="1" spans="1:4">
      <c r="A27" s="12" t="s">
        <v>135</v>
      </c>
      <c r="B27" s="13">
        <v>30215</v>
      </c>
      <c r="C27" s="11">
        <v>48475</v>
      </c>
      <c r="D27" s="8">
        <f t="shared" si="0"/>
        <v>60.4335594903194</v>
      </c>
    </row>
    <row r="28" ht="21" customHeight="1" spans="1:4">
      <c r="A28" s="12" t="s">
        <v>136</v>
      </c>
      <c r="B28" s="13"/>
      <c r="C28" s="11"/>
      <c r="D28" s="8">
        <f t="shared" si="0"/>
        <v>0</v>
      </c>
    </row>
    <row r="29" ht="21" customHeight="1" spans="1:4">
      <c r="A29" s="12"/>
      <c r="B29" s="13"/>
      <c r="C29" s="11"/>
      <c r="D29" s="8"/>
    </row>
    <row r="30" ht="21" customHeight="1" spans="1:6">
      <c r="A30" s="24" t="s">
        <v>63</v>
      </c>
      <c r="B30" s="75">
        <f>SUM(B4,B7,B10:B11,B15,B18,B21,B24,B26)</f>
        <v>729107</v>
      </c>
      <c r="C30" s="75">
        <f>SUM(C4,C7,C10:C11,C15,C18,C21,C24,C26)</f>
        <v>836518</v>
      </c>
      <c r="D30" s="27">
        <f t="shared" si="0"/>
        <v>14.7318569153773</v>
      </c>
      <c r="F30">
        <f>C30-B30</f>
        <v>107411</v>
      </c>
    </row>
    <row r="31" ht="53.25" customHeight="1" spans="1:4">
      <c r="A31" s="41" t="s">
        <v>137</v>
      </c>
      <c r="B31" s="41"/>
      <c r="C31" s="41"/>
      <c r="D31" s="41"/>
    </row>
    <row r="32" spans="1:4">
      <c r="A32" s="76"/>
      <c r="B32" s="76"/>
      <c r="C32" s="76"/>
      <c r="D32" s="76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</sheetData>
  <mergeCells count="4">
    <mergeCell ref="A1:D1"/>
    <mergeCell ref="A2:D2"/>
    <mergeCell ref="A31:D31"/>
    <mergeCell ref="A32:D32"/>
  </mergeCells>
  <printOptions horizontalCentered="1" verticalCentered="1"/>
  <pageMargins left="0.747916666666667" right="0.747916666666667" top="0.786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4"/>
  <sheetViews>
    <sheetView showGridLines="0" showZeros="0" workbookViewId="0">
      <selection activeCell="G13" sqref="G13"/>
    </sheetView>
  </sheetViews>
  <sheetFormatPr defaultColWidth="9" defaultRowHeight="14.25" outlineLevelCol="4"/>
  <cols>
    <col min="1" max="1" width="37.5" customWidth="1"/>
    <col min="2" max="4" width="13.5" customWidth="1"/>
  </cols>
  <sheetData>
    <row r="1" ht="26.25" customHeight="1" spans="1:4">
      <c r="A1" s="61" t="s">
        <v>138</v>
      </c>
      <c r="B1" s="61"/>
      <c r="C1" s="61"/>
      <c r="D1" s="61"/>
    </row>
    <row r="2" ht="19.5" customHeight="1" spans="1:4">
      <c r="A2" s="62" t="s">
        <v>1</v>
      </c>
      <c r="B2" s="62"/>
      <c r="C2" s="62"/>
      <c r="D2" s="62"/>
    </row>
    <row r="3" ht="32.25" customHeight="1" spans="1:4">
      <c r="A3" s="4" t="s">
        <v>2</v>
      </c>
      <c r="B3" s="4" t="s">
        <v>4</v>
      </c>
      <c r="C3" s="4" t="s">
        <v>139</v>
      </c>
      <c r="D3" s="4" t="s">
        <v>5</v>
      </c>
    </row>
    <row r="4" ht="21" customHeight="1" spans="1:4">
      <c r="A4" s="65" t="s">
        <v>6</v>
      </c>
      <c r="B4" s="64">
        <f>表一—全区收入完成!C4</f>
        <v>0</v>
      </c>
      <c r="C4" s="65"/>
      <c r="D4" s="66">
        <f>IF(OR(B4=0,C4=0),0,(C4/B4-1)*100)</f>
        <v>0</v>
      </c>
    </row>
    <row r="5" ht="21" customHeight="1" spans="1:4">
      <c r="A5" s="65" t="s">
        <v>140</v>
      </c>
      <c r="B5" s="64">
        <f>表一—全区收入完成!C10</f>
        <v>20071</v>
      </c>
      <c r="C5" s="71">
        <v>21275</v>
      </c>
      <c r="D5" s="66">
        <f t="shared" ref="D5:D22" si="0">IF(OR(B5=0,C5=0),0,(C5/B5-1)*100)</f>
        <v>5.99870459867471</v>
      </c>
    </row>
    <row r="6" ht="21" customHeight="1" spans="1:4">
      <c r="A6" s="65" t="s">
        <v>141</v>
      </c>
      <c r="B6" s="64">
        <f>表一—全区收入完成!C11</f>
        <v>0</v>
      </c>
      <c r="C6" s="71">
        <v>0</v>
      </c>
      <c r="D6" s="66">
        <f t="shared" si="0"/>
        <v>0</v>
      </c>
    </row>
    <row r="7" ht="21" customHeight="1" spans="1:4">
      <c r="A7" s="69" t="s">
        <v>101</v>
      </c>
      <c r="B7" s="64">
        <f>表一—全区收入完成!C12</f>
        <v>138159</v>
      </c>
      <c r="C7" s="71">
        <v>146524</v>
      </c>
      <c r="D7" s="66">
        <f t="shared" si="0"/>
        <v>6.05461822972082</v>
      </c>
    </row>
    <row r="8" ht="21" customHeight="1" spans="1:4">
      <c r="A8" s="65" t="s">
        <v>142</v>
      </c>
      <c r="B8" s="64">
        <f>表一—全区收入完成!C13</f>
        <v>0</v>
      </c>
      <c r="C8" s="71">
        <v>0</v>
      </c>
      <c r="D8" s="66">
        <f t="shared" si="0"/>
        <v>0</v>
      </c>
    </row>
    <row r="9" ht="21" customHeight="1" spans="1:4">
      <c r="A9" s="65" t="s">
        <v>143</v>
      </c>
      <c r="B9" s="64">
        <f>表一—全区收入完成!C14</f>
        <v>0</v>
      </c>
      <c r="C9" s="71">
        <v>0</v>
      </c>
      <c r="D9" s="66">
        <f t="shared" si="0"/>
        <v>0</v>
      </c>
    </row>
    <row r="10" ht="21" customHeight="1" spans="1:4">
      <c r="A10" s="65" t="s">
        <v>144</v>
      </c>
      <c r="B10" s="64">
        <f>表一—全区收入完成!C15</f>
        <v>682</v>
      </c>
      <c r="C10" s="71">
        <v>722</v>
      </c>
      <c r="D10" s="66">
        <f t="shared" si="0"/>
        <v>5.86510263929618</v>
      </c>
    </row>
    <row r="11" ht="21" customHeight="1" spans="1:4">
      <c r="A11" s="65" t="s">
        <v>145</v>
      </c>
      <c r="B11" s="64">
        <f>表一—全区收入完成!C16</f>
        <v>0</v>
      </c>
      <c r="C11" s="71">
        <v>0</v>
      </c>
      <c r="D11" s="66">
        <f t="shared" si="0"/>
        <v>0</v>
      </c>
    </row>
    <row r="12" ht="21" customHeight="1" spans="1:4">
      <c r="A12" s="65" t="s">
        <v>146</v>
      </c>
      <c r="B12" s="64">
        <f>表一—全区收入完成!C17</f>
        <v>0</v>
      </c>
      <c r="C12" s="71">
        <v>0</v>
      </c>
      <c r="D12" s="66">
        <f t="shared" si="0"/>
        <v>0</v>
      </c>
    </row>
    <row r="13" ht="21" customHeight="1" spans="1:4">
      <c r="A13" s="72" t="s">
        <v>147</v>
      </c>
      <c r="B13" s="64">
        <f>表一—全区收入完成!C20</f>
        <v>284</v>
      </c>
      <c r="C13" s="71">
        <v>302</v>
      </c>
      <c r="D13" s="66">
        <f t="shared" si="0"/>
        <v>6.33802816901408</v>
      </c>
    </row>
    <row r="14" ht="21" customHeight="1" spans="1:4">
      <c r="A14" s="63" t="s">
        <v>148</v>
      </c>
      <c r="B14" s="64">
        <f>表一—全区收入完成!C21</f>
        <v>2054</v>
      </c>
      <c r="C14" s="73">
        <v>2177</v>
      </c>
      <c r="D14" s="66">
        <f t="shared" si="0"/>
        <v>5.98831548198637</v>
      </c>
    </row>
    <row r="15" ht="21" customHeight="1" spans="1:4">
      <c r="A15" s="67" t="s">
        <v>149</v>
      </c>
      <c r="B15" s="64">
        <f>表一—全区收入完成!C23</f>
        <v>0</v>
      </c>
      <c r="C15" s="63"/>
      <c r="D15" s="66">
        <f t="shared" si="0"/>
        <v>0</v>
      </c>
    </row>
    <row r="16" ht="21" customHeight="1" spans="1:4">
      <c r="A16" s="67" t="s">
        <v>150</v>
      </c>
      <c r="B16" s="64">
        <f>表一—全区收入完成!C24</f>
        <v>0</v>
      </c>
      <c r="C16" s="63"/>
      <c r="D16" s="66">
        <f t="shared" si="0"/>
        <v>0</v>
      </c>
    </row>
    <row r="17" ht="21" customHeight="1" spans="1:4">
      <c r="A17" s="67" t="s">
        <v>151</v>
      </c>
      <c r="B17" s="64">
        <f>表一—全区收入完成!C25</f>
        <v>0</v>
      </c>
      <c r="C17" s="63"/>
      <c r="D17" s="66">
        <f t="shared" si="0"/>
        <v>0</v>
      </c>
    </row>
    <row r="18" ht="21" customHeight="1" spans="1:4">
      <c r="A18" s="67" t="s">
        <v>152</v>
      </c>
      <c r="B18" s="64">
        <f>表一—全区收入完成!C26</f>
        <v>0</v>
      </c>
      <c r="C18" s="63"/>
      <c r="D18" s="66">
        <f t="shared" si="0"/>
        <v>0</v>
      </c>
    </row>
    <row r="19" ht="21" customHeight="1" spans="1:4">
      <c r="A19" s="63"/>
      <c r="B19" s="69"/>
      <c r="C19" s="63"/>
      <c r="D19" s="66">
        <f t="shared" si="0"/>
        <v>0</v>
      </c>
    </row>
    <row r="20" ht="21" customHeight="1" spans="1:4">
      <c r="A20" s="70" t="s">
        <v>153</v>
      </c>
      <c r="B20" s="64">
        <f>SUM(B4:B19)</f>
        <v>161250</v>
      </c>
      <c r="C20" s="64">
        <f>SUM(C4:C18)</f>
        <v>171000</v>
      </c>
      <c r="D20" s="66">
        <f t="shared" ref="D20" si="1">IF(B20&lt;&gt;0,(C20/B20-1)*100,0)</f>
        <v>6.04651162790697</v>
      </c>
    </row>
    <row r="21" ht="21" customHeight="1" spans="1:5">
      <c r="A21" s="70" t="s">
        <v>154</v>
      </c>
      <c r="B21" s="64">
        <v>7091</v>
      </c>
      <c r="C21" s="63">
        <v>3330</v>
      </c>
      <c r="D21" s="66"/>
      <c r="E21" s="74"/>
    </row>
    <row r="22" ht="21" customHeight="1" spans="1:4">
      <c r="A22" s="70" t="s">
        <v>155</v>
      </c>
      <c r="B22" s="64">
        <v>0</v>
      </c>
      <c r="C22" s="63">
        <v>0</v>
      </c>
      <c r="D22" s="66"/>
    </row>
    <row r="23" ht="21" customHeight="1" spans="1:4">
      <c r="A23" s="70" t="s">
        <v>156</v>
      </c>
      <c r="B23" s="64">
        <v>23241</v>
      </c>
      <c r="C23" s="68">
        <v>200</v>
      </c>
      <c r="D23" s="66"/>
    </row>
    <row r="24" ht="21" customHeight="1" spans="1:4">
      <c r="A24" s="70" t="s">
        <v>157</v>
      </c>
      <c r="B24" s="65">
        <f>SUM(B20:B23)</f>
        <v>191582</v>
      </c>
      <c r="C24" s="65">
        <f>SUM(C20:C23)</f>
        <v>174530</v>
      </c>
      <c r="D24" s="66"/>
    </row>
    <row r="25" ht="51.75" customHeight="1" spans="1:4">
      <c r="A25" s="41" t="s">
        <v>158</v>
      </c>
      <c r="B25" s="41"/>
      <c r="C25" s="41"/>
      <c r="D25" s="41"/>
    </row>
    <row r="162" spans="1:1">
      <c r="A162" s="12"/>
    </row>
    <row r="163" spans="1:1">
      <c r="A163" s="12"/>
    </row>
    <row r="164" spans="1:1">
      <c r="A164" s="12"/>
    </row>
    <row r="165" spans="1:1">
      <c r="A165" s="12"/>
    </row>
    <row r="166" spans="1:1">
      <c r="A166" s="12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</sheetData>
  <mergeCells count="3">
    <mergeCell ref="A1:D1"/>
    <mergeCell ref="A2:D2"/>
    <mergeCell ref="A25:D25"/>
  </mergeCells>
  <printOptions horizontalCentered="1" verticalCentered="1"/>
  <pageMargins left="0.747916666666667" right="0.747916666666667" top="0.786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2"/>
  <sheetViews>
    <sheetView showGridLines="0" showZeros="0" workbookViewId="0">
      <pane xSplit="1" ySplit="3" topLeftCell="B8" activePane="bottomRight" state="frozen"/>
      <selection/>
      <selection pane="topRight"/>
      <selection pane="bottomLeft"/>
      <selection pane="bottomRight" activeCell="A2" sqref="A2:D2"/>
    </sheetView>
  </sheetViews>
  <sheetFormatPr defaultColWidth="9" defaultRowHeight="14.25"/>
  <cols>
    <col min="1" max="1" width="37.5" customWidth="1"/>
    <col min="2" max="4" width="13.5" customWidth="1"/>
  </cols>
  <sheetData>
    <row r="1" ht="26.25" customHeight="1" spans="1:4">
      <c r="A1" s="61" t="s">
        <v>159</v>
      </c>
      <c r="B1" s="61"/>
      <c r="C1" s="61"/>
      <c r="D1" s="61"/>
    </row>
    <row r="2" ht="19.5" customHeight="1" spans="1:4">
      <c r="A2" s="62" t="s">
        <v>1</v>
      </c>
      <c r="B2" s="62"/>
      <c r="C2" s="62"/>
      <c r="D2" s="62"/>
    </row>
    <row r="3" ht="51" customHeight="1" spans="1:4">
      <c r="A3" s="4" t="s">
        <v>2</v>
      </c>
      <c r="B3" s="4" t="s">
        <v>160</v>
      </c>
      <c r="C3" s="4" t="s">
        <v>139</v>
      </c>
      <c r="D3" s="4" t="s">
        <v>5</v>
      </c>
    </row>
    <row r="4" ht="24" customHeight="1" spans="1:4">
      <c r="A4" s="63" t="s">
        <v>161</v>
      </c>
      <c r="B4" s="64">
        <f>表二—全区支出完成!C4</f>
        <v>0</v>
      </c>
      <c r="C4" s="65"/>
      <c r="D4" s="66">
        <f>IF(OR(B4=0,C4=0),0,(C4/B4-1)*100)</f>
        <v>0</v>
      </c>
    </row>
    <row r="5" ht="24" customHeight="1" spans="1:4">
      <c r="A5" s="67" t="s">
        <v>32</v>
      </c>
      <c r="B5" s="64"/>
      <c r="C5" s="64"/>
      <c r="D5" s="66"/>
    </row>
    <row r="6" ht="24" customHeight="1" spans="1:4">
      <c r="A6" s="63" t="s">
        <v>34</v>
      </c>
      <c r="B6" s="64"/>
      <c r="C6" s="65"/>
      <c r="D6" s="66"/>
    </row>
    <row r="7" ht="24" customHeight="1" spans="1:4">
      <c r="A7" s="63" t="s">
        <v>35</v>
      </c>
      <c r="B7" s="64">
        <f>SUM(B8:B9)</f>
        <v>0</v>
      </c>
      <c r="C7" s="64">
        <v>0</v>
      </c>
      <c r="D7" s="66">
        <f t="shared" ref="D6:D47" si="0">IF(OR(B7=0,C7=0),0,(C7/B7-1)*100)</f>
        <v>0</v>
      </c>
    </row>
    <row r="8" ht="24" customHeight="1" spans="1:4">
      <c r="A8" s="63" t="s">
        <v>162</v>
      </c>
      <c r="B8" s="64">
        <f>表二—全区支出完成!C9</f>
        <v>0</v>
      </c>
      <c r="C8" s="65"/>
      <c r="D8" s="66">
        <f t="shared" si="0"/>
        <v>0</v>
      </c>
    </row>
    <row r="9" ht="24" customHeight="1" spans="1:4">
      <c r="A9" s="63" t="s">
        <v>37</v>
      </c>
      <c r="B9" s="64">
        <f>表二—全区支出完成!C10</f>
        <v>0</v>
      </c>
      <c r="C9" s="65">
        <v>0</v>
      </c>
      <c r="D9" s="66">
        <f t="shared" si="0"/>
        <v>0</v>
      </c>
    </row>
    <row r="10" ht="24" customHeight="1" spans="1:4">
      <c r="A10" s="68" t="s">
        <v>38</v>
      </c>
      <c r="B10" s="64">
        <f>表二—全区支出完成!C11</f>
        <v>0</v>
      </c>
      <c r="C10" s="65"/>
      <c r="D10" s="66">
        <f t="shared" si="0"/>
        <v>0</v>
      </c>
    </row>
    <row r="11" ht="24" customHeight="1" spans="1:4">
      <c r="A11" s="63" t="s">
        <v>39</v>
      </c>
      <c r="B11" s="65">
        <f>SUM(B12:B18)</f>
        <v>152710</v>
      </c>
      <c r="C11" s="65">
        <f>SUM(C12:C18)</f>
        <v>127464</v>
      </c>
      <c r="D11" s="66">
        <f t="shared" si="0"/>
        <v>-16.5319887368214</v>
      </c>
    </row>
    <row r="12" ht="24" customHeight="1" spans="1:4">
      <c r="A12" s="63" t="s">
        <v>163</v>
      </c>
      <c r="B12" s="64">
        <v>0</v>
      </c>
      <c r="C12" s="65">
        <v>1929</v>
      </c>
      <c r="D12" s="66">
        <f t="shared" si="0"/>
        <v>0</v>
      </c>
    </row>
    <row r="13" ht="24" customHeight="1" spans="1:4">
      <c r="A13" s="63" t="s">
        <v>41</v>
      </c>
      <c r="B13" s="64">
        <f>表二—全区支出完成!C14</f>
        <v>0</v>
      </c>
      <c r="C13" s="65">
        <v>0</v>
      </c>
      <c r="D13" s="66">
        <f t="shared" si="0"/>
        <v>0</v>
      </c>
    </row>
    <row r="14" ht="24" customHeight="1" spans="1:4">
      <c r="A14" s="63" t="s">
        <v>164</v>
      </c>
      <c r="B14" s="64">
        <v>151710</v>
      </c>
      <c r="C14" s="65">
        <v>125535</v>
      </c>
      <c r="D14" s="66">
        <f t="shared" si="0"/>
        <v>-17.2533122404588</v>
      </c>
    </row>
    <row r="15" ht="24" customHeight="1" spans="1:4">
      <c r="A15" s="63" t="s">
        <v>165</v>
      </c>
      <c r="B15" s="64">
        <f>表二—全区支出完成!C16</f>
        <v>0</v>
      </c>
      <c r="C15" s="69">
        <v>0</v>
      </c>
      <c r="D15" s="66">
        <f t="shared" si="0"/>
        <v>0</v>
      </c>
    </row>
    <row r="16" ht="24" customHeight="1" spans="1:4">
      <c r="A16" s="63" t="s">
        <v>44</v>
      </c>
      <c r="B16" s="64">
        <f>表二—全区支出完成!C17</f>
        <v>0</v>
      </c>
      <c r="C16" s="65">
        <v>0</v>
      </c>
      <c r="D16" s="66">
        <f t="shared" si="0"/>
        <v>0</v>
      </c>
    </row>
    <row r="17" ht="24" customHeight="1" spans="1:4">
      <c r="A17" s="63" t="s">
        <v>45</v>
      </c>
      <c r="B17" s="64">
        <v>1000</v>
      </c>
      <c r="C17" s="65"/>
      <c r="D17" s="66"/>
    </row>
    <row r="18" ht="24" customHeight="1" spans="1:4">
      <c r="A18" s="63" t="s">
        <v>166</v>
      </c>
      <c r="B18" s="64"/>
      <c r="C18" s="65"/>
      <c r="D18" s="66"/>
    </row>
    <row r="19" ht="24" customHeight="1" spans="1:4">
      <c r="A19" s="63" t="s">
        <v>47</v>
      </c>
      <c r="B19" s="64">
        <f>SUM(B20:B22)</f>
        <v>0</v>
      </c>
      <c r="C19" s="64">
        <v>0</v>
      </c>
      <c r="D19" s="66">
        <f t="shared" si="0"/>
        <v>0</v>
      </c>
    </row>
    <row r="20" ht="24" customHeight="1" spans="1:4">
      <c r="A20" s="68" t="s">
        <v>167</v>
      </c>
      <c r="B20" s="64">
        <f>表二—全区支出完成!C21</f>
        <v>0</v>
      </c>
      <c r="C20" s="64">
        <v>0</v>
      </c>
      <c r="D20" s="66">
        <f t="shared" si="0"/>
        <v>0</v>
      </c>
    </row>
    <row r="21" ht="24" customHeight="1" spans="1:4">
      <c r="A21" s="63" t="s">
        <v>168</v>
      </c>
      <c r="B21" s="64">
        <f>表二—全区支出完成!C22</f>
        <v>0</v>
      </c>
      <c r="C21" s="65"/>
      <c r="D21" s="66">
        <f t="shared" si="0"/>
        <v>0</v>
      </c>
    </row>
    <row r="22" ht="24" customHeight="1" spans="1:4">
      <c r="A22" s="68" t="s">
        <v>169</v>
      </c>
      <c r="B22" s="64">
        <f>表二—全区支出完成!C23</f>
        <v>0</v>
      </c>
      <c r="C22" s="65">
        <v>0</v>
      </c>
      <c r="D22" s="66">
        <f t="shared" si="0"/>
        <v>0</v>
      </c>
    </row>
    <row r="23" ht="24" customHeight="1" spans="1:4">
      <c r="A23" s="63" t="s">
        <v>51</v>
      </c>
      <c r="B23" s="64">
        <f>SUM(B24:B25)</f>
        <v>0</v>
      </c>
      <c r="C23" s="64">
        <v>0</v>
      </c>
      <c r="D23" s="66">
        <f t="shared" si="0"/>
        <v>0</v>
      </c>
    </row>
    <row r="24" s="12" customFormat="1" ht="24" customHeight="1" spans="1:10">
      <c r="A24" s="63" t="s">
        <v>52</v>
      </c>
      <c r="B24" s="64">
        <f>表二—全区支出完成!C25</f>
        <v>0</v>
      </c>
      <c r="C24" s="65">
        <v>0</v>
      </c>
      <c r="D24" s="66">
        <f t="shared" si="0"/>
        <v>0</v>
      </c>
      <c r="I24"/>
      <c r="J24"/>
    </row>
    <row r="25" ht="24" customHeight="1" spans="1:4">
      <c r="A25" s="68" t="s">
        <v>53</v>
      </c>
      <c r="B25" s="64">
        <f>表二—全区支出完成!C26</f>
        <v>0</v>
      </c>
      <c r="C25" s="65"/>
      <c r="D25" s="66">
        <f t="shared" si="0"/>
        <v>0</v>
      </c>
    </row>
    <row r="26" ht="24" customHeight="1" spans="1:4">
      <c r="A26" s="63" t="s">
        <v>170</v>
      </c>
      <c r="B26" s="64">
        <f>SUM(B27:B29)</f>
        <v>4773</v>
      </c>
      <c r="C26" s="64">
        <f>SUM(C27:C29)</f>
        <v>1813</v>
      </c>
      <c r="D26" s="66">
        <f t="shared" si="0"/>
        <v>-62.015503875969</v>
      </c>
    </row>
    <row r="27" ht="24" customHeight="1" spans="1:4">
      <c r="A27" s="63" t="s">
        <v>55</v>
      </c>
      <c r="B27" s="64">
        <f>表二—全区支出完成!C28</f>
        <v>0</v>
      </c>
      <c r="C27" s="65">
        <v>0</v>
      </c>
      <c r="D27" s="66">
        <f t="shared" si="0"/>
        <v>0</v>
      </c>
    </row>
    <row r="28" ht="24" customHeight="1" spans="1:4">
      <c r="A28" s="63" t="s">
        <v>56</v>
      </c>
      <c r="B28" s="64">
        <v>332</v>
      </c>
      <c r="C28" s="65">
        <v>235</v>
      </c>
      <c r="D28" s="66">
        <f t="shared" si="0"/>
        <v>-29.2168674698795</v>
      </c>
    </row>
    <row r="29" ht="24" customHeight="1" spans="1:4">
      <c r="A29" s="63" t="s">
        <v>57</v>
      </c>
      <c r="B29" s="64">
        <v>4441</v>
      </c>
      <c r="C29" s="65">
        <v>1578</v>
      </c>
      <c r="D29" s="66">
        <f t="shared" si="0"/>
        <v>-64.4674622832695</v>
      </c>
    </row>
    <row r="30" ht="24" customHeight="1" spans="1:4">
      <c r="A30" s="63" t="s">
        <v>58</v>
      </c>
      <c r="B30" s="64">
        <f>B31</f>
        <v>0</v>
      </c>
      <c r="C30" s="64">
        <v>0</v>
      </c>
      <c r="D30" s="66">
        <f t="shared" si="0"/>
        <v>0</v>
      </c>
    </row>
    <row r="31" ht="24" customHeight="1" spans="1:4">
      <c r="A31" s="63" t="s">
        <v>59</v>
      </c>
      <c r="B31" s="64">
        <f>表二—全区支出完成!C32</f>
        <v>0</v>
      </c>
      <c r="C31" s="65">
        <v>0</v>
      </c>
      <c r="D31" s="66">
        <f t="shared" si="0"/>
        <v>0</v>
      </c>
    </row>
    <row r="32" ht="24" customHeight="1" spans="1:4">
      <c r="A32" s="63" t="s">
        <v>60</v>
      </c>
      <c r="B32" s="64"/>
      <c r="C32" s="64"/>
      <c r="D32" s="66"/>
    </row>
    <row r="33" ht="24" customHeight="1" spans="1:4">
      <c r="A33" s="63" t="s">
        <v>61</v>
      </c>
      <c r="B33" s="64"/>
      <c r="C33" s="65"/>
      <c r="D33" s="66"/>
    </row>
    <row r="34" ht="24" customHeight="1" spans="1:4">
      <c r="A34" s="63" t="s">
        <v>62</v>
      </c>
      <c r="B34" s="64">
        <f>表二—全区支出完成!C35</f>
        <v>0</v>
      </c>
      <c r="C34" s="65"/>
      <c r="D34" s="66">
        <f t="shared" si="0"/>
        <v>0</v>
      </c>
    </row>
    <row r="35" ht="24" customHeight="1" spans="1:4">
      <c r="A35" s="63"/>
      <c r="B35" s="64"/>
      <c r="C35" s="65"/>
      <c r="D35" s="66"/>
    </row>
    <row r="36" ht="24" customHeight="1" spans="1:4">
      <c r="A36" s="63"/>
      <c r="B36" s="64"/>
      <c r="C36" s="65"/>
      <c r="D36" s="66"/>
    </row>
    <row r="37" ht="24" customHeight="1" spans="1:4">
      <c r="A37" s="63"/>
      <c r="B37" s="64"/>
      <c r="C37" s="65"/>
      <c r="D37" s="66"/>
    </row>
    <row r="38" ht="24" customHeight="1" spans="1:4">
      <c r="A38" s="63"/>
      <c r="B38" s="64"/>
      <c r="C38" s="65"/>
      <c r="D38" s="66"/>
    </row>
    <row r="39" ht="24" customHeight="1" spans="1:4">
      <c r="A39" s="63"/>
      <c r="B39" s="64"/>
      <c r="C39" s="65"/>
      <c r="D39" s="66"/>
    </row>
    <row r="40" ht="24" customHeight="1" spans="1:4">
      <c r="A40" s="63"/>
      <c r="B40" s="64"/>
      <c r="C40" s="65"/>
      <c r="D40" s="66"/>
    </row>
    <row r="41" ht="24" customHeight="1" spans="1:4">
      <c r="A41" s="63"/>
      <c r="B41" s="64"/>
      <c r="C41" s="65"/>
      <c r="D41" s="66"/>
    </row>
    <row r="42" ht="24" customHeight="1" spans="1:4">
      <c r="A42" s="63"/>
      <c r="B42" s="64"/>
      <c r="C42" s="65"/>
      <c r="D42" s="66"/>
    </row>
    <row r="43" ht="24" customHeight="1" spans="1:4">
      <c r="A43" s="63"/>
      <c r="B43" s="64"/>
      <c r="C43" s="65"/>
      <c r="D43" s="66"/>
    </row>
    <row r="44" ht="24" customHeight="1" spans="1:4">
      <c r="A44" s="63"/>
      <c r="B44" s="64"/>
      <c r="C44" s="65"/>
      <c r="D44" s="66"/>
    </row>
    <row r="45" ht="24" customHeight="1" spans="1:4">
      <c r="A45" s="63"/>
      <c r="B45" s="64"/>
      <c r="C45" s="65"/>
      <c r="D45" s="66">
        <f>IF(OR(B45=0,C45=0),0,(C45/B45-1)*100)</f>
        <v>0</v>
      </c>
    </row>
    <row r="46" ht="24" customHeight="1" spans="1:4">
      <c r="A46" s="63"/>
      <c r="B46" s="64"/>
      <c r="C46" s="65"/>
      <c r="D46" s="66">
        <f t="shared" si="0"/>
        <v>0</v>
      </c>
    </row>
    <row r="47" ht="24" customHeight="1" spans="1:4">
      <c r="A47" s="70" t="s">
        <v>171</v>
      </c>
      <c r="B47" s="63">
        <f>SUM(B4,B5,B7,B10:B11,B19,B23,B26,B30,B32)</f>
        <v>157483</v>
      </c>
      <c r="C47" s="63">
        <f>SUM(C4,C5,C7,C10:C11,C19,C23,C26,C30,C32)</f>
        <v>129277</v>
      </c>
      <c r="D47" s="66">
        <f t="shared" si="0"/>
        <v>-17.9105046258961</v>
      </c>
    </row>
    <row r="48" ht="24" customHeight="1" spans="1:4">
      <c r="A48" s="70" t="s">
        <v>172</v>
      </c>
      <c r="B48" s="63"/>
      <c r="C48" s="63">
        <v>11053</v>
      </c>
      <c r="D48" s="66"/>
    </row>
    <row r="49" ht="24" customHeight="1" spans="1:4">
      <c r="A49" s="70" t="s">
        <v>173</v>
      </c>
      <c r="B49" s="64"/>
      <c r="C49" s="63">
        <v>34200</v>
      </c>
      <c r="D49" s="66"/>
    </row>
    <row r="50" ht="24" customHeight="1" spans="1:4">
      <c r="A50" s="70" t="s">
        <v>174</v>
      </c>
      <c r="B50" s="64"/>
      <c r="C50" s="64">
        <v>0</v>
      </c>
      <c r="D50" s="66"/>
    </row>
    <row r="51" ht="24" customHeight="1" spans="1:4">
      <c r="A51" s="70" t="s">
        <v>175</v>
      </c>
      <c r="B51" s="65">
        <f>SUM(B47:B50)</f>
        <v>157483</v>
      </c>
      <c r="C51" s="65">
        <f>SUM(C47:C50)</f>
        <v>174530</v>
      </c>
      <c r="D51" s="66">
        <f>IF(OR(B51=0,C51=0),0,(C51/B51-1)*100)</f>
        <v>10.8246604395395</v>
      </c>
    </row>
    <row r="52" ht="51.75" customHeight="1" spans="1:4">
      <c r="A52" s="28" t="s">
        <v>176</v>
      </c>
      <c r="B52" s="28"/>
      <c r="C52" s="28"/>
      <c r="D52" s="28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  <row r="184" spans="1:1">
      <c r="A184" s="12"/>
    </row>
    <row r="185" spans="1:1">
      <c r="A185" s="12"/>
    </row>
    <row r="186" spans="1:1">
      <c r="A186" s="12"/>
    </row>
    <row r="187" spans="1:1">
      <c r="A187" s="12"/>
    </row>
    <row r="188" spans="1:1">
      <c r="A188" s="12"/>
    </row>
    <row r="189" spans="1:1">
      <c r="A189" s="12"/>
    </row>
    <row r="190" spans="1:1">
      <c r="A190" s="12"/>
    </row>
    <row r="191" spans="1:1">
      <c r="A191" s="12"/>
    </row>
    <row r="192" spans="1:1">
      <c r="A192" s="12"/>
    </row>
  </sheetData>
  <mergeCells count="3">
    <mergeCell ref="A1:D1"/>
    <mergeCell ref="A2:D2"/>
    <mergeCell ref="A52:D52"/>
  </mergeCells>
  <printOptions horizontalCentered="1" verticalCentered="1"/>
  <pageMargins left="0.747916666666667" right="0.747916666666667" top="0.786805555555556" bottom="0.707638888888889" header="0.629166666666667" footer="0.313888888888889"/>
  <pageSetup paperSize="9" orientation="portrait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0"/>
  <sheetViews>
    <sheetView workbookViewId="0">
      <selection activeCell="A1" sqref="A1:D1"/>
    </sheetView>
  </sheetViews>
  <sheetFormatPr defaultColWidth="9" defaultRowHeight="14.25" outlineLevelCol="3"/>
  <cols>
    <col min="1" max="1" width="44.125" customWidth="1"/>
    <col min="3" max="3" width="65" customWidth="1"/>
  </cols>
  <sheetData>
    <row r="1" ht="20.25" customHeight="1" spans="1:4">
      <c r="A1" s="42" t="s">
        <v>177</v>
      </c>
      <c r="B1" s="42"/>
      <c r="C1" s="42"/>
      <c r="D1" s="42"/>
    </row>
    <row r="2" spans="1:4">
      <c r="A2" s="43"/>
      <c r="B2" s="12"/>
      <c r="C2" s="12"/>
      <c r="D2" s="12" t="s">
        <v>1</v>
      </c>
    </row>
    <row r="3" spans="1:4">
      <c r="A3" s="44" t="s">
        <v>2</v>
      </c>
      <c r="B3" s="45" t="s">
        <v>178</v>
      </c>
      <c r="C3" s="46" t="s">
        <v>2</v>
      </c>
      <c r="D3" s="45" t="s">
        <v>178</v>
      </c>
    </row>
    <row r="4" spans="1:4">
      <c r="A4" s="47" t="s">
        <v>179</v>
      </c>
      <c r="B4" s="48"/>
      <c r="C4" s="49" t="s">
        <v>180</v>
      </c>
      <c r="D4" s="45"/>
    </row>
    <row r="5" spans="1:4">
      <c r="A5" s="47" t="s">
        <v>181</v>
      </c>
      <c r="B5" s="48"/>
      <c r="C5" s="50" t="s">
        <v>182</v>
      </c>
      <c r="D5" s="48"/>
    </row>
    <row r="6" spans="1:4">
      <c r="A6" s="47" t="s">
        <v>183</v>
      </c>
      <c r="B6" s="48"/>
      <c r="C6" s="50" t="s">
        <v>184</v>
      </c>
      <c r="D6" s="48"/>
    </row>
    <row r="7" spans="1:4">
      <c r="A7" s="47" t="s">
        <v>185</v>
      </c>
      <c r="B7" s="48">
        <v>302</v>
      </c>
      <c r="C7" s="50" t="s">
        <v>186</v>
      </c>
      <c r="D7" s="48"/>
    </row>
    <row r="8" spans="1:4">
      <c r="A8" s="47" t="s">
        <v>187</v>
      </c>
      <c r="B8" s="48">
        <v>2177</v>
      </c>
      <c r="C8" s="50" t="s">
        <v>188</v>
      </c>
      <c r="D8" s="48"/>
    </row>
    <row r="9" spans="1:4">
      <c r="A9" s="47" t="s">
        <v>189</v>
      </c>
      <c r="B9" s="48"/>
      <c r="C9" s="50" t="s">
        <v>190</v>
      </c>
      <c r="D9" s="48"/>
    </row>
    <row r="10" spans="1:4">
      <c r="A10" s="47" t="s">
        <v>191</v>
      </c>
      <c r="B10" s="48"/>
      <c r="C10" s="49" t="s">
        <v>192</v>
      </c>
      <c r="D10" s="48"/>
    </row>
    <row r="11" spans="1:4">
      <c r="A11" s="47" t="s">
        <v>193</v>
      </c>
      <c r="B11" s="48"/>
      <c r="C11" s="50" t="s">
        <v>194</v>
      </c>
      <c r="D11" s="48"/>
    </row>
    <row r="12" spans="1:4">
      <c r="A12" s="47" t="s">
        <v>195</v>
      </c>
      <c r="B12" s="48"/>
      <c r="C12" s="50" t="s">
        <v>196</v>
      </c>
      <c r="D12" s="48"/>
    </row>
    <row r="13" spans="1:4">
      <c r="A13" s="47" t="s">
        <v>197</v>
      </c>
      <c r="B13" s="48"/>
      <c r="C13" s="50" t="s">
        <v>198</v>
      </c>
      <c r="D13" s="48"/>
    </row>
    <row r="14" spans="1:4">
      <c r="A14" s="47" t="s">
        <v>199</v>
      </c>
      <c r="B14" s="48">
        <v>722</v>
      </c>
      <c r="C14" s="50" t="s">
        <v>200</v>
      </c>
      <c r="D14" s="48"/>
    </row>
    <row r="15" spans="1:4">
      <c r="A15" s="47" t="s">
        <v>201</v>
      </c>
      <c r="B15" s="48">
        <v>146524</v>
      </c>
      <c r="C15" s="50" t="s">
        <v>202</v>
      </c>
      <c r="D15" s="48"/>
    </row>
    <row r="16" spans="1:4">
      <c r="A16" s="51" t="s">
        <v>203</v>
      </c>
      <c r="B16" s="48">
        <v>146524</v>
      </c>
      <c r="C16" s="50" t="s">
        <v>196</v>
      </c>
      <c r="D16" s="48"/>
    </row>
    <row r="17" spans="1:4">
      <c r="A17" s="51" t="s">
        <v>204</v>
      </c>
      <c r="B17" s="48"/>
      <c r="C17" s="50" t="s">
        <v>198</v>
      </c>
      <c r="D17" s="48"/>
    </row>
    <row r="18" spans="1:4">
      <c r="A18" s="51" t="s">
        <v>205</v>
      </c>
      <c r="B18" s="48"/>
      <c r="C18" s="52" t="s">
        <v>206</v>
      </c>
      <c r="D18" s="48"/>
    </row>
    <row r="19" spans="1:4">
      <c r="A19" s="51" t="s">
        <v>207</v>
      </c>
      <c r="B19" s="48"/>
      <c r="C19" s="49" t="s">
        <v>208</v>
      </c>
      <c r="D19" s="48"/>
    </row>
    <row r="20" spans="1:4">
      <c r="A20" s="51" t="s">
        <v>209</v>
      </c>
      <c r="B20" s="48"/>
      <c r="C20" s="49" t="s">
        <v>210</v>
      </c>
      <c r="D20" s="48"/>
    </row>
    <row r="21" spans="1:4">
      <c r="A21" s="47" t="s">
        <v>211</v>
      </c>
      <c r="B21" s="48"/>
      <c r="C21" s="49" t="s">
        <v>212</v>
      </c>
      <c r="D21" s="48"/>
    </row>
    <row r="22" spans="1:4">
      <c r="A22" s="47" t="s">
        <v>213</v>
      </c>
      <c r="B22" s="48"/>
      <c r="C22" s="49" t="s">
        <v>214</v>
      </c>
      <c r="D22" s="48"/>
    </row>
    <row r="23" spans="1:4">
      <c r="A23" s="51" t="s">
        <v>215</v>
      </c>
      <c r="B23" s="48"/>
      <c r="C23" s="49" t="s">
        <v>216</v>
      </c>
      <c r="D23" s="48"/>
    </row>
    <row r="24" spans="1:4">
      <c r="A24" s="51" t="s">
        <v>217</v>
      </c>
      <c r="B24" s="48"/>
      <c r="C24" s="49" t="s">
        <v>218</v>
      </c>
      <c r="D24" s="48"/>
    </row>
    <row r="25" spans="1:4">
      <c r="A25" s="47" t="s">
        <v>219</v>
      </c>
      <c r="B25" s="48">
        <v>21275</v>
      </c>
      <c r="C25" s="49" t="s">
        <v>220</v>
      </c>
      <c r="D25" s="48"/>
    </row>
    <row r="26" spans="1:4">
      <c r="A26" s="47" t="s">
        <v>221</v>
      </c>
      <c r="B26" s="48"/>
      <c r="C26" s="49" t="s">
        <v>222</v>
      </c>
      <c r="D26" s="48">
        <v>127464</v>
      </c>
    </row>
    <row r="27" spans="1:4">
      <c r="A27" s="47" t="s">
        <v>223</v>
      </c>
      <c r="B27" s="48"/>
      <c r="C27" s="49" t="s">
        <v>224</v>
      </c>
      <c r="D27" s="48">
        <v>125535</v>
      </c>
    </row>
    <row r="28" spans="1:4">
      <c r="A28" s="51" t="s">
        <v>225</v>
      </c>
      <c r="B28" s="48"/>
      <c r="C28" s="52" t="s">
        <v>226</v>
      </c>
      <c r="D28" s="48">
        <v>125535</v>
      </c>
    </row>
    <row r="29" spans="1:4">
      <c r="A29" s="51" t="s">
        <v>227</v>
      </c>
      <c r="B29" s="48"/>
      <c r="C29" s="52" t="s">
        <v>228</v>
      </c>
      <c r="D29" s="48"/>
    </row>
    <row r="30" spans="1:4">
      <c r="A30" s="51" t="s">
        <v>229</v>
      </c>
      <c r="B30" s="48"/>
      <c r="C30" s="52" t="s">
        <v>230</v>
      </c>
      <c r="D30" s="48"/>
    </row>
    <row r="31" spans="1:4">
      <c r="A31" s="47" t="s">
        <v>231</v>
      </c>
      <c r="B31" s="48"/>
      <c r="C31" s="52" t="s">
        <v>232</v>
      </c>
      <c r="D31" s="48"/>
    </row>
    <row r="32" spans="1:4">
      <c r="A32" s="47" t="s">
        <v>233</v>
      </c>
      <c r="B32" s="48"/>
      <c r="C32" s="52" t="s">
        <v>234</v>
      </c>
      <c r="D32" s="48"/>
    </row>
    <row r="33" spans="1:4">
      <c r="A33" s="47" t="s">
        <v>235</v>
      </c>
      <c r="B33" s="48"/>
      <c r="C33" s="52" t="s">
        <v>236</v>
      </c>
      <c r="D33" s="48"/>
    </row>
    <row r="34" spans="1:4">
      <c r="A34" s="47" t="s">
        <v>28</v>
      </c>
      <c r="B34" s="48"/>
      <c r="C34" s="52" t="s">
        <v>237</v>
      </c>
      <c r="D34" s="48"/>
    </row>
    <row r="35" spans="1:4">
      <c r="A35" s="51"/>
      <c r="B35" s="48"/>
      <c r="C35" s="52" t="s">
        <v>238</v>
      </c>
      <c r="D35" s="48"/>
    </row>
    <row r="36" spans="1:4">
      <c r="A36" s="51"/>
      <c r="B36" s="48"/>
      <c r="C36" s="52" t="s">
        <v>239</v>
      </c>
      <c r="D36" s="48"/>
    </row>
    <row r="37" spans="1:4">
      <c r="A37" s="51"/>
      <c r="B37" s="48"/>
      <c r="C37" s="53" t="s">
        <v>240</v>
      </c>
      <c r="D37" s="48"/>
    </row>
    <row r="38" spans="1:4">
      <c r="A38" s="54"/>
      <c r="B38" s="48"/>
      <c r="C38" s="53" t="s">
        <v>241</v>
      </c>
      <c r="D38" s="48"/>
    </row>
    <row r="39" spans="1:4">
      <c r="A39" s="54"/>
      <c r="B39" s="48"/>
      <c r="C39" s="52" t="s">
        <v>242</v>
      </c>
      <c r="D39" s="48"/>
    </row>
    <row r="40" spans="1:4">
      <c r="A40" s="54"/>
      <c r="B40" s="48"/>
      <c r="C40" s="49" t="s">
        <v>243</v>
      </c>
      <c r="D40" s="48"/>
    </row>
    <row r="41" spans="1:4">
      <c r="A41" s="54"/>
      <c r="B41" s="48"/>
      <c r="C41" s="52" t="s">
        <v>244</v>
      </c>
      <c r="D41" s="48"/>
    </row>
    <row r="42" spans="1:4">
      <c r="A42" s="54"/>
      <c r="B42" s="48"/>
      <c r="C42" s="52" t="s">
        <v>245</v>
      </c>
      <c r="D42" s="48"/>
    </row>
    <row r="43" spans="1:4">
      <c r="A43" s="54"/>
      <c r="B43" s="48"/>
      <c r="C43" s="52" t="s">
        <v>246</v>
      </c>
      <c r="D43" s="48"/>
    </row>
    <row r="44" spans="1:4">
      <c r="A44" s="54"/>
      <c r="B44" s="48"/>
      <c r="C44" s="52" t="s">
        <v>247</v>
      </c>
      <c r="D44" s="48"/>
    </row>
    <row r="45" spans="1:4">
      <c r="A45" s="54"/>
      <c r="B45" s="48"/>
      <c r="C45" s="52" t="s">
        <v>248</v>
      </c>
      <c r="D45" s="48"/>
    </row>
    <row r="46" spans="1:4">
      <c r="A46" s="54"/>
      <c r="B46" s="48"/>
      <c r="C46" s="49" t="s">
        <v>249</v>
      </c>
      <c r="D46" s="48"/>
    </row>
    <row r="47" spans="1:4">
      <c r="A47" s="54"/>
      <c r="B47" s="48"/>
      <c r="C47" s="52" t="s">
        <v>226</v>
      </c>
      <c r="D47" s="48"/>
    </row>
    <row r="48" spans="1:4">
      <c r="A48" s="54"/>
      <c r="B48" s="48"/>
      <c r="C48" s="52" t="s">
        <v>228</v>
      </c>
      <c r="D48" s="48"/>
    </row>
    <row r="49" spans="1:4">
      <c r="A49" s="54"/>
      <c r="B49" s="48"/>
      <c r="C49" s="52" t="s">
        <v>250</v>
      </c>
      <c r="D49" s="48"/>
    </row>
    <row r="50" spans="1:4">
      <c r="A50" s="47"/>
      <c r="B50" s="48"/>
      <c r="C50" s="49" t="s">
        <v>251</v>
      </c>
      <c r="D50" s="48"/>
    </row>
    <row r="51" spans="1:4">
      <c r="A51" s="47"/>
      <c r="B51" s="48"/>
      <c r="C51" s="49" t="s">
        <v>252</v>
      </c>
      <c r="D51" s="48"/>
    </row>
    <row r="52" spans="1:4">
      <c r="A52" s="47"/>
      <c r="B52" s="48"/>
      <c r="C52" s="52" t="s">
        <v>253</v>
      </c>
      <c r="D52" s="48"/>
    </row>
    <row r="53" spans="1:4">
      <c r="A53" s="47"/>
      <c r="B53" s="48"/>
      <c r="C53" s="52" t="s">
        <v>254</v>
      </c>
      <c r="D53" s="48"/>
    </row>
    <row r="54" spans="1:4">
      <c r="A54" s="47"/>
      <c r="B54" s="48"/>
      <c r="C54" s="52" t="s">
        <v>255</v>
      </c>
      <c r="D54" s="48"/>
    </row>
    <row r="55" spans="1:4">
      <c r="A55" s="47"/>
      <c r="B55" s="48"/>
      <c r="C55" s="52" t="s">
        <v>256</v>
      </c>
      <c r="D55" s="48"/>
    </row>
    <row r="56" spans="1:4">
      <c r="A56" s="47"/>
      <c r="B56" s="48"/>
      <c r="C56" s="49" t="s">
        <v>257</v>
      </c>
      <c r="D56" s="48"/>
    </row>
    <row r="57" spans="1:4">
      <c r="A57" s="47"/>
      <c r="B57" s="48"/>
      <c r="C57" s="49" t="s">
        <v>258</v>
      </c>
      <c r="D57" s="48">
        <v>1929</v>
      </c>
    </row>
    <row r="58" spans="1:4">
      <c r="A58" s="47"/>
      <c r="B58" s="48"/>
      <c r="C58" s="52" t="s">
        <v>244</v>
      </c>
      <c r="D58" s="48"/>
    </row>
    <row r="59" spans="1:4">
      <c r="A59" s="47"/>
      <c r="B59" s="55"/>
      <c r="C59" s="52" t="s">
        <v>245</v>
      </c>
      <c r="D59" s="48"/>
    </row>
    <row r="60" spans="1:4">
      <c r="A60" s="47"/>
      <c r="B60" s="48"/>
      <c r="C60" s="52" t="s">
        <v>246</v>
      </c>
      <c r="D60" s="48"/>
    </row>
    <row r="61" spans="1:4">
      <c r="A61" s="47"/>
      <c r="B61" s="48"/>
      <c r="C61" s="52" t="s">
        <v>247</v>
      </c>
      <c r="D61" s="48"/>
    </row>
    <row r="62" spans="1:4">
      <c r="A62" s="47"/>
      <c r="B62" s="48"/>
      <c r="C62" s="52" t="s">
        <v>259</v>
      </c>
      <c r="D62" s="48">
        <v>1929</v>
      </c>
    </row>
    <row r="63" spans="1:4">
      <c r="A63" s="47"/>
      <c r="B63" s="48"/>
      <c r="C63" s="49" t="s">
        <v>260</v>
      </c>
      <c r="D63" s="48"/>
    </row>
    <row r="64" spans="1:4">
      <c r="A64" s="47"/>
      <c r="B64" s="48"/>
      <c r="C64" s="49" t="s">
        <v>261</v>
      </c>
      <c r="D64" s="48"/>
    </row>
    <row r="65" spans="1:4">
      <c r="A65" s="47"/>
      <c r="B65" s="48"/>
      <c r="C65" s="52" t="s">
        <v>262</v>
      </c>
      <c r="D65" s="48"/>
    </row>
    <row r="66" spans="1:4">
      <c r="A66" s="47"/>
      <c r="B66" s="48"/>
      <c r="C66" s="48" t="s">
        <v>263</v>
      </c>
      <c r="D66" s="48"/>
    </row>
    <row r="67" spans="1:4">
      <c r="A67" s="47"/>
      <c r="B67" s="48"/>
      <c r="C67" s="48" t="s">
        <v>264</v>
      </c>
      <c r="D67" s="48"/>
    </row>
    <row r="68" spans="1:4">
      <c r="A68" s="47"/>
      <c r="B68" s="48"/>
      <c r="C68" s="48" t="s">
        <v>265</v>
      </c>
      <c r="D68" s="48"/>
    </row>
    <row r="69" spans="1:4">
      <c r="A69" s="47"/>
      <c r="B69" s="48"/>
      <c r="C69" s="48" t="s">
        <v>266</v>
      </c>
      <c r="D69" s="48"/>
    </row>
    <row r="70" spans="1:4">
      <c r="A70" s="47"/>
      <c r="B70" s="48"/>
      <c r="C70" s="48" t="s">
        <v>267</v>
      </c>
      <c r="D70" s="48"/>
    </row>
    <row r="71" spans="1:4">
      <c r="A71" s="47"/>
      <c r="B71" s="48"/>
      <c r="C71" s="52" t="s">
        <v>268</v>
      </c>
      <c r="D71" s="48"/>
    </row>
    <row r="72" spans="1:4">
      <c r="A72" s="47"/>
      <c r="B72" s="48"/>
      <c r="C72" s="52" t="s">
        <v>198</v>
      </c>
      <c r="D72" s="48"/>
    </row>
    <row r="73" spans="1:4">
      <c r="A73" s="47"/>
      <c r="B73" s="48"/>
      <c r="C73" s="52" t="s">
        <v>269</v>
      </c>
      <c r="D73" s="48"/>
    </row>
    <row r="74" spans="1:4">
      <c r="A74" s="47"/>
      <c r="B74" s="48"/>
      <c r="C74" s="52" t="s">
        <v>270</v>
      </c>
      <c r="D74" s="48"/>
    </row>
    <row r="75" spans="1:4">
      <c r="A75" s="47"/>
      <c r="B75" s="48"/>
      <c r="C75" s="52" t="s">
        <v>271</v>
      </c>
      <c r="D75" s="48"/>
    </row>
    <row r="76" spans="1:4">
      <c r="A76" s="47"/>
      <c r="B76" s="48"/>
      <c r="C76" s="52" t="s">
        <v>272</v>
      </c>
      <c r="D76" s="48"/>
    </row>
    <row r="77" spans="1:4">
      <c r="A77" s="47"/>
      <c r="B77" s="48"/>
      <c r="C77" s="52" t="s">
        <v>198</v>
      </c>
      <c r="D77" s="48"/>
    </row>
    <row r="78" spans="1:4">
      <c r="A78" s="47"/>
      <c r="B78" s="48"/>
      <c r="C78" s="52" t="s">
        <v>269</v>
      </c>
      <c r="D78" s="48"/>
    </row>
    <row r="79" spans="1:4">
      <c r="A79" s="47"/>
      <c r="B79" s="48"/>
      <c r="C79" s="52" t="s">
        <v>273</v>
      </c>
      <c r="D79" s="48"/>
    </row>
    <row r="80" spans="1:4">
      <c r="A80" s="47"/>
      <c r="B80" s="48"/>
      <c r="C80" s="52" t="s">
        <v>274</v>
      </c>
      <c r="D80" s="48"/>
    </row>
    <row r="81" spans="1:4">
      <c r="A81" s="47"/>
      <c r="B81" s="48"/>
      <c r="C81" s="52" t="s">
        <v>275</v>
      </c>
      <c r="D81" s="48"/>
    </row>
    <row r="82" spans="1:4">
      <c r="A82" s="47"/>
      <c r="B82" s="48"/>
      <c r="C82" s="52" t="s">
        <v>276</v>
      </c>
      <c r="D82" s="48"/>
    </row>
    <row r="83" spans="1:4">
      <c r="A83" s="47"/>
      <c r="B83" s="48"/>
      <c r="C83" s="52" t="s">
        <v>277</v>
      </c>
      <c r="D83" s="48"/>
    </row>
    <row r="84" spans="1:4">
      <c r="A84" s="47"/>
      <c r="B84" s="48"/>
      <c r="C84" s="52" t="s">
        <v>278</v>
      </c>
      <c r="D84" s="48"/>
    </row>
    <row r="85" spans="1:4">
      <c r="A85" s="47"/>
      <c r="B85" s="48"/>
      <c r="C85" s="52" t="s">
        <v>276</v>
      </c>
      <c r="D85" s="48"/>
    </row>
    <row r="86" spans="1:4">
      <c r="A86" s="47"/>
      <c r="B86" s="48"/>
      <c r="C86" s="52" t="s">
        <v>279</v>
      </c>
      <c r="D86" s="48"/>
    </row>
    <row r="87" spans="1:4">
      <c r="A87" s="47"/>
      <c r="B87" s="48"/>
      <c r="C87" s="52" t="s">
        <v>280</v>
      </c>
      <c r="D87" s="48"/>
    </row>
    <row r="88" spans="1:4">
      <c r="A88" s="47"/>
      <c r="B88" s="48"/>
      <c r="C88" s="52" t="s">
        <v>281</v>
      </c>
      <c r="D88" s="48"/>
    </row>
    <row r="89" spans="1:4">
      <c r="A89" s="47"/>
      <c r="B89" s="48"/>
      <c r="C89" s="50" t="s">
        <v>282</v>
      </c>
      <c r="D89" s="48"/>
    </row>
    <row r="90" spans="1:4">
      <c r="A90" s="47"/>
      <c r="B90" s="48"/>
      <c r="C90" s="50" t="s">
        <v>283</v>
      </c>
      <c r="D90" s="48"/>
    </row>
    <row r="91" spans="1:4">
      <c r="A91" s="47"/>
      <c r="B91" s="48"/>
      <c r="C91" s="50" t="s">
        <v>284</v>
      </c>
      <c r="D91" s="48"/>
    </row>
    <row r="92" spans="1:4">
      <c r="A92" s="47"/>
      <c r="B92" s="48"/>
      <c r="C92" s="52" t="s">
        <v>285</v>
      </c>
      <c r="D92" s="48"/>
    </row>
    <row r="93" spans="1:4">
      <c r="A93" s="47"/>
      <c r="B93" s="48"/>
      <c r="C93" s="52" t="s">
        <v>286</v>
      </c>
      <c r="D93" s="48"/>
    </row>
    <row r="94" spans="1:4">
      <c r="A94" s="47"/>
      <c r="B94" s="48"/>
      <c r="C94" s="52" t="s">
        <v>287</v>
      </c>
      <c r="D94" s="48"/>
    </row>
    <row r="95" spans="1:4">
      <c r="A95" s="47"/>
      <c r="B95" s="48"/>
      <c r="C95" s="52" t="s">
        <v>288</v>
      </c>
      <c r="D95" s="48"/>
    </row>
    <row r="96" spans="1:4">
      <c r="A96" s="47"/>
      <c r="B96" s="48"/>
      <c r="C96" s="52" t="s">
        <v>289</v>
      </c>
      <c r="D96" s="48"/>
    </row>
    <row r="97" spans="1:4">
      <c r="A97" s="47"/>
      <c r="B97" s="48"/>
      <c r="C97" s="52" t="s">
        <v>290</v>
      </c>
      <c r="D97" s="48"/>
    </row>
    <row r="98" spans="1:4">
      <c r="A98" s="47"/>
      <c r="B98" s="48"/>
      <c r="C98" s="52" t="s">
        <v>288</v>
      </c>
      <c r="D98" s="48"/>
    </row>
    <row r="99" spans="1:4">
      <c r="A99" s="47"/>
      <c r="B99" s="48"/>
      <c r="C99" s="52" t="s">
        <v>291</v>
      </c>
      <c r="D99" s="48"/>
    </row>
    <row r="100" spans="1:4">
      <c r="A100" s="47"/>
      <c r="B100" s="48"/>
      <c r="C100" s="52" t="s">
        <v>292</v>
      </c>
      <c r="D100" s="48"/>
    </row>
    <row r="101" spans="1:4">
      <c r="A101" s="47"/>
      <c r="B101" s="48"/>
      <c r="C101" s="52" t="s">
        <v>293</v>
      </c>
      <c r="D101" s="48"/>
    </row>
    <row r="102" spans="1:4">
      <c r="A102" s="47"/>
      <c r="B102" s="48"/>
      <c r="C102" s="52" t="s">
        <v>294</v>
      </c>
      <c r="D102" s="48"/>
    </row>
    <row r="103" spans="1:4">
      <c r="A103" s="47"/>
      <c r="B103" s="48"/>
      <c r="C103" s="52" t="s">
        <v>295</v>
      </c>
      <c r="D103" s="48"/>
    </row>
    <row r="104" spans="1:4">
      <c r="A104" s="47"/>
      <c r="B104" s="48"/>
      <c r="C104" s="52" t="s">
        <v>296</v>
      </c>
      <c r="D104" s="48"/>
    </row>
    <row r="105" spans="1:4">
      <c r="A105" s="47"/>
      <c r="B105" s="48"/>
      <c r="C105" s="52" t="s">
        <v>297</v>
      </c>
      <c r="D105" s="48"/>
    </row>
    <row r="106" spans="1:4">
      <c r="A106" s="47"/>
      <c r="B106" s="48"/>
      <c r="C106" s="52" t="s">
        <v>298</v>
      </c>
      <c r="D106" s="48"/>
    </row>
    <row r="107" spans="1:4">
      <c r="A107" s="47"/>
      <c r="B107" s="48"/>
      <c r="C107" s="52" t="s">
        <v>299</v>
      </c>
      <c r="D107" s="48"/>
    </row>
    <row r="108" spans="1:4">
      <c r="A108" s="47"/>
      <c r="B108" s="48"/>
      <c r="C108" s="52" t="s">
        <v>300</v>
      </c>
      <c r="D108" s="48"/>
    </row>
    <row r="109" spans="1:4">
      <c r="A109" s="47"/>
      <c r="B109" s="48"/>
      <c r="C109" s="52" t="s">
        <v>301</v>
      </c>
      <c r="D109" s="48"/>
    </row>
    <row r="110" spans="1:4">
      <c r="A110" s="47"/>
      <c r="B110" s="48"/>
      <c r="C110" s="52" t="s">
        <v>302</v>
      </c>
      <c r="D110" s="48"/>
    </row>
    <row r="111" spans="1:4">
      <c r="A111" s="47"/>
      <c r="B111" s="48"/>
      <c r="C111" s="52" t="s">
        <v>303</v>
      </c>
      <c r="D111" s="48"/>
    </row>
    <row r="112" spans="1:4">
      <c r="A112" s="47"/>
      <c r="B112" s="48"/>
      <c r="C112" s="52" t="s">
        <v>304</v>
      </c>
      <c r="D112" s="48"/>
    </row>
    <row r="113" spans="1:4">
      <c r="A113" s="47"/>
      <c r="B113" s="48"/>
      <c r="C113" s="52" t="s">
        <v>305</v>
      </c>
      <c r="D113" s="48"/>
    </row>
    <row r="114" spans="1:4">
      <c r="A114" s="47"/>
      <c r="B114" s="48"/>
      <c r="C114" s="52" t="s">
        <v>306</v>
      </c>
      <c r="D114" s="48"/>
    </row>
    <row r="115" spans="1:4">
      <c r="A115" s="47"/>
      <c r="B115" s="48"/>
      <c r="C115" s="52" t="s">
        <v>307</v>
      </c>
      <c r="D115" s="48"/>
    </row>
    <row r="116" spans="1:4">
      <c r="A116" s="47"/>
      <c r="B116" s="48"/>
      <c r="C116" s="52" t="s">
        <v>308</v>
      </c>
      <c r="D116" s="48"/>
    </row>
    <row r="117" spans="1:4">
      <c r="A117" s="47"/>
      <c r="B117" s="48"/>
      <c r="C117" s="52" t="s">
        <v>309</v>
      </c>
      <c r="D117" s="48"/>
    </row>
    <row r="118" spans="1:4">
      <c r="A118" s="47"/>
      <c r="B118" s="48"/>
      <c r="C118" s="52" t="s">
        <v>310</v>
      </c>
      <c r="D118" s="48"/>
    </row>
    <row r="119" spans="1:4">
      <c r="A119" s="47"/>
      <c r="B119" s="48"/>
      <c r="C119" s="52" t="s">
        <v>311</v>
      </c>
      <c r="D119" s="48"/>
    </row>
    <row r="120" spans="1:4">
      <c r="A120" s="47"/>
      <c r="B120" s="48"/>
      <c r="C120" s="52" t="s">
        <v>312</v>
      </c>
      <c r="D120" s="48"/>
    </row>
    <row r="121" spans="1:4">
      <c r="A121" s="47"/>
      <c r="B121" s="48"/>
      <c r="C121" s="52" t="s">
        <v>313</v>
      </c>
      <c r="D121" s="48"/>
    </row>
    <row r="122" spans="1:4">
      <c r="A122" s="47"/>
      <c r="B122" s="48"/>
      <c r="C122" s="52" t="s">
        <v>314</v>
      </c>
      <c r="D122" s="48"/>
    </row>
    <row r="123" spans="1:4">
      <c r="A123" s="47"/>
      <c r="B123" s="48"/>
      <c r="C123" s="52" t="s">
        <v>315</v>
      </c>
      <c r="D123" s="48"/>
    </row>
    <row r="124" spans="1:4">
      <c r="A124" s="47"/>
      <c r="B124" s="48"/>
      <c r="C124" s="52" t="s">
        <v>316</v>
      </c>
      <c r="D124" s="48"/>
    </row>
    <row r="125" spans="1:4">
      <c r="A125" s="47"/>
      <c r="B125" s="48"/>
      <c r="C125" s="52" t="s">
        <v>317</v>
      </c>
      <c r="D125" s="48"/>
    </row>
    <row r="126" spans="1:4">
      <c r="A126" s="47"/>
      <c r="B126" s="48"/>
      <c r="C126" s="52" t="s">
        <v>318</v>
      </c>
      <c r="D126" s="48"/>
    </row>
    <row r="127" spans="1:4">
      <c r="A127" s="47"/>
      <c r="B127" s="48"/>
      <c r="C127" s="52" t="s">
        <v>319</v>
      </c>
      <c r="D127" s="48"/>
    </row>
    <row r="128" spans="1:4">
      <c r="A128" s="47"/>
      <c r="B128" s="48"/>
      <c r="C128" s="52" t="s">
        <v>320</v>
      </c>
      <c r="D128" s="48"/>
    </row>
    <row r="129" spans="1:4">
      <c r="A129" s="47"/>
      <c r="B129" s="48"/>
      <c r="C129" s="52" t="s">
        <v>321</v>
      </c>
      <c r="D129" s="48"/>
    </row>
    <row r="130" spans="1:4">
      <c r="A130" s="47"/>
      <c r="B130" s="48"/>
      <c r="C130" s="52" t="s">
        <v>322</v>
      </c>
      <c r="D130" s="48"/>
    </row>
    <row r="131" spans="1:4">
      <c r="A131" s="47"/>
      <c r="B131" s="48"/>
      <c r="C131" s="52" t="s">
        <v>323</v>
      </c>
      <c r="D131" s="48"/>
    </row>
    <row r="132" spans="1:4">
      <c r="A132" s="47"/>
      <c r="B132" s="48"/>
      <c r="C132" s="50" t="s">
        <v>324</v>
      </c>
      <c r="D132" s="48">
        <v>1813</v>
      </c>
    </row>
    <row r="133" spans="1:4">
      <c r="A133" s="47"/>
      <c r="B133" s="48"/>
      <c r="C133" s="52" t="s">
        <v>325</v>
      </c>
      <c r="D133" s="48">
        <v>235</v>
      </c>
    </row>
    <row r="134" spans="1:4">
      <c r="A134" s="47"/>
      <c r="B134" s="48"/>
      <c r="C134" s="52" t="s">
        <v>326</v>
      </c>
      <c r="D134" s="48"/>
    </row>
    <row r="135" spans="1:4">
      <c r="A135" s="47"/>
      <c r="B135" s="48"/>
      <c r="C135" s="52" t="s">
        <v>327</v>
      </c>
      <c r="D135" s="48"/>
    </row>
    <row r="136" spans="1:4">
      <c r="A136" s="47"/>
      <c r="B136" s="48"/>
      <c r="C136" s="52" t="s">
        <v>328</v>
      </c>
      <c r="D136" s="48"/>
    </row>
    <row r="137" spans="1:4">
      <c r="A137" s="47"/>
      <c r="B137" s="48"/>
      <c r="C137" s="52" t="s">
        <v>329</v>
      </c>
      <c r="D137" s="48"/>
    </row>
    <row r="138" spans="1:4">
      <c r="A138" s="47"/>
      <c r="B138" s="48"/>
      <c r="C138" s="52" t="s">
        <v>330</v>
      </c>
      <c r="D138" s="48"/>
    </row>
    <row r="139" spans="1:4">
      <c r="A139" s="47"/>
      <c r="B139" s="48"/>
      <c r="C139" s="52" t="s">
        <v>331</v>
      </c>
      <c r="D139" s="48">
        <v>235</v>
      </c>
    </row>
    <row r="140" spans="1:4">
      <c r="A140" s="47"/>
      <c r="B140" s="48"/>
      <c r="C140" s="52" t="s">
        <v>332</v>
      </c>
      <c r="D140" s="48">
        <v>1578</v>
      </c>
    </row>
    <row r="141" spans="1:4">
      <c r="A141" s="47"/>
      <c r="B141" s="48"/>
      <c r="C141" s="52" t="s">
        <v>333</v>
      </c>
      <c r="D141" s="48"/>
    </row>
    <row r="142" spans="1:4">
      <c r="A142" s="47"/>
      <c r="B142" s="48"/>
      <c r="C142" s="52" t="s">
        <v>334</v>
      </c>
      <c r="D142" s="48"/>
    </row>
    <row r="143" spans="1:4">
      <c r="A143" s="47"/>
      <c r="B143" s="48"/>
      <c r="C143" s="52" t="s">
        <v>335</v>
      </c>
      <c r="D143" s="48"/>
    </row>
    <row r="144" spans="1:4">
      <c r="A144" s="47"/>
      <c r="B144" s="48"/>
      <c r="C144" s="52" t="s">
        <v>336</v>
      </c>
      <c r="D144" s="48"/>
    </row>
    <row r="145" spans="1:4">
      <c r="A145" s="47"/>
      <c r="B145" s="48"/>
      <c r="C145" s="52" t="s">
        <v>337</v>
      </c>
      <c r="D145" s="48">
        <v>1578</v>
      </c>
    </row>
    <row r="146" spans="1:4">
      <c r="A146" s="47"/>
      <c r="B146" s="48"/>
      <c r="C146" s="52" t="s">
        <v>338</v>
      </c>
      <c r="D146" s="48"/>
    </row>
    <row r="147" spans="1:4">
      <c r="A147" s="47"/>
      <c r="B147" s="48"/>
      <c r="C147" s="52" t="s">
        <v>339</v>
      </c>
      <c r="D147" s="48"/>
    </row>
    <row r="148" spans="1:4">
      <c r="A148" s="47"/>
      <c r="B148" s="48"/>
      <c r="C148" s="52" t="s">
        <v>340</v>
      </c>
      <c r="D148" s="48"/>
    </row>
    <row r="149" spans="1:4">
      <c r="A149" s="47"/>
      <c r="B149" s="48"/>
      <c r="C149" s="50" t="s">
        <v>341</v>
      </c>
      <c r="D149" s="48"/>
    </row>
    <row r="150" spans="1:4">
      <c r="A150" s="47"/>
      <c r="B150" s="48"/>
      <c r="C150" s="52" t="s">
        <v>342</v>
      </c>
      <c r="D150" s="48"/>
    </row>
    <row r="151" spans="1:4">
      <c r="A151" s="47"/>
      <c r="B151" s="48"/>
      <c r="C151" s="52" t="s">
        <v>343</v>
      </c>
      <c r="D151" s="48"/>
    </row>
    <row r="152" spans="1:4">
      <c r="A152" s="47"/>
      <c r="B152" s="48"/>
      <c r="C152" s="52" t="s">
        <v>344</v>
      </c>
      <c r="D152" s="48"/>
    </row>
    <row r="153" spans="1:4">
      <c r="A153" s="47"/>
      <c r="B153" s="48"/>
      <c r="C153" s="52" t="s">
        <v>345</v>
      </c>
      <c r="D153" s="48"/>
    </row>
    <row r="154" spans="1:4">
      <c r="A154" s="47"/>
      <c r="B154" s="48"/>
      <c r="C154" s="52" t="s">
        <v>346</v>
      </c>
      <c r="D154" s="48"/>
    </row>
    <row r="155" spans="1:4">
      <c r="A155" s="47"/>
      <c r="B155" s="48"/>
      <c r="C155" s="52" t="s">
        <v>347</v>
      </c>
      <c r="D155" s="48"/>
    </row>
    <row r="156" spans="1:4">
      <c r="A156" s="47"/>
      <c r="B156" s="48"/>
      <c r="C156" s="50" t="s">
        <v>134</v>
      </c>
      <c r="D156" s="48"/>
    </row>
    <row r="157" spans="1:4">
      <c r="A157" s="47"/>
      <c r="B157" s="48"/>
      <c r="C157" s="52" t="s">
        <v>348</v>
      </c>
      <c r="D157" s="48"/>
    </row>
    <row r="158" spans="1:4">
      <c r="A158" s="47"/>
      <c r="B158" s="48"/>
      <c r="C158" s="52" t="s">
        <v>349</v>
      </c>
      <c r="D158" s="48"/>
    </row>
    <row r="159" spans="1:4">
      <c r="A159" s="47"/>
      <c r="B159" s="48"/>
      <c r="C159" s="53" t="s">
        <v>350</v>
      </c>
      <c r="D159" s="48"/>
    </row>
    <row r="160" spans="1:4">
      <c r="A160" s="47"/>
      <c r="B160" s="48"/>
      <c r="C160" s="52" t="s">
        <v>351</v>
      </c>
      <c r="D160" s="48"/>
    </row>
    <row r="161" spans="1:4">
      <c r="A161" s="47"/>
      <c r="B161" s="48"/>
      <c r="C161" s="52" t="s">
        <v>352</v>
      </c>
      <c r="D161" s="48"/>
    </row>
    <row r="162" spans="1:4">
      <c r="A162" s="47"/>
      <c r="B162" s="48"/>
      <c r="C162" s="52" t="s">
        <v>353</v>
      </c>
      <c r="D162" s="48"/>
    </row>
    <row r="163" spans="1:4">
      <c r="A163" s="47"/>
      <c r="B163" s="48"/>
      <c r="C163" s="52" t="s">
        <v>354</v>
      </c>
      <c r="D163" s="48"/>
    </row>
    <row r="164" spans="1:4">
      <c r="A164" s="47"/>
      <c r="B164" s="48"/>
      <c r="C164" s="52" t="s">
        <v>355</v>
      </c>
      <c r="D164" s="48"/>
    </row>
    <row r="165" spans="1:4">
      <c r="A165" s="47"/>
      <c r="B165" s="48"/>
      <c r="C165" s="52" t="s">
        <v>356</v>
      </c>
      <c r="D165" s="48"/>
    </row>
    <row r="166" spans="1:4">
      <c r="A166" s="47"/>
      <c r="B166" s="48"/>
      <c r="C166" s="52" t="s">
        <v>357</v>
      </c>
      <c r="D166" s="48"/>
    </row>
    <row r="167" spans="1:4">
      <c r="A167" s="47"/>
      <c r="B167" s="48"/>
      <c r="C167" s="52" t="s">
        <v>358</v>
      </c>
      <c r="D167" s="48"/>
    </row>
    <row r="168" spans="1:4">
      <c r="A168" s="47"/>
      <c r="B168" s="48"/>
      <c r="C168" s="53" t="s">
        <v>359</v>
      </c>
      <c r="D168" s="48"/>
    </row>
    <row r="169" spans="1:4">
      <c r="A169" s="47"/>
      <c r="B169" s="48"/>
      <c r="C169" s="52" t="s">
        <v>360</v>
      </c>
      <c r="D169" s="48"/>
    </row>
    <row r="170" spans="1:4">
      <c r="A170" s="47"/>
      <c r="B170" s="48"/>
      <c r="C170" s="52" t="s">
        <v>361</v>
      </c>
      <c r="D170" s="48"/>
    </row>
    <row r="171" spans="1:4">
      <c r="A171" s="47"/>
      <c r="B171" s="48"/>
      <c r="C171" s="52" t="s">
        <v>362</v>
      </c>
      <c r="D171" s="48"/>
    </row>
    <row r="172" spans="1:4">
      <c r="A172" s="47"/>
      <c r="B172" s="48"/>
      <c r="C172" s="52" t="s">
        <v>363</v>
      </c>
      <c r="D172" s="48"/>
    </row>
    <row r="173" spans="1:4">
      <c r="A173" s="47"/>
      <c r="B173" s="48"/>
      <c r="C173" s="52" t="s">
        <v>364</v>
      </c>
      <c r="D173" s="48"/>
    </row>
    <row r="174" spans="1:4">
      <c r="A174" s="47"/>
      <c r="B174" s="48"/>
      <c r="C174" s="52" t="s">
        <v>365</v>
      </c>
      <c r="D174" s="48"/>
    </row>
    <row r="175" spans="1:4">
      <c r="A175" s="47"/>
      <c r="B175" s="48"/>
      <c r="C175" s="52" t="s">
        <v>366</v>
      </c>
      <c r="D175" s="48"/>
    </row>
    <row r="176" spans="1:4">
      <c r="A176" s="47"/>
      <c r="B176" s="48"/>
      <c r="C176" s="52" t="s">
        <v>367</v>
      </c>
      <c r="D176" s="48"/>
    </row>
    <row r="177" spans="1:4">
      <c r="A177" s="47"/>
      <c r="B177" s="48"/>
      <c r="C177" s="52" t="s">
        <v>368</v>
      </c>
      <c r="D177" s="48"/>
    </row>
    <row r="178" spans="1:4">
      <c r="A178" s="47"/>
      <c r="B178" s="48"/>
      <c r="C178" s="50" t="s">
        <v>369</v>
      </c>
      <c r="D178" s="48"/>
    </row>
    <row r="179" spans="1:4">
      <c r="A179" s="47"/>
      <c r="B179" s="48"/>
      <c r="C179" s="50"/>
      <c r="D179" s="48"/>
    </row>
    <row r="180" spans="1:4">
      <c r="A180" s="47"/>
      <c r="B180" s="48"/>
      <c r="C180" s="50"/>
      <c r="D180" s="48"/>
    </row>
    <row r="181" spans="1:4">
      <c r="A181" s="47"/>
      <c r="B181" s="48"/>
      <c r="C181" s="50"/>
      <c r="D181" s="48"/>
    </row>
    <row r="182" spans="1:4">
      <c r="A182" s="47"/>
      <c r="B182" s="48"/>
      <c r="C182" s="50" t="s">
        <v>370</v>
      </c>
      <c r="D182" s="48"/>
    </row>
    <row r="183" spans="1:4">
      <c r="A183" s="47"/>
      <c r="B183" s="48"/>
      <c r="C183" s="52"/>
      <c r="D183" s="48"/>
    </row>
    <row r="184" spans="1:4">
      <c r="A184" s="47"/>
      <c r="B184" s="48"/>
      <c r="C184" s="52"/>
      <c r="D184" s="48"/>
    </row>
    <row r="185" spans="1:4">
      <c r="A185" s="56" t="s">
        <v>371</v>
      </c>
      <c r="B185" s="48">
        <v>17100</v>
      </c>
      <c r="C185" s="55" t="s">
        <v>372</v>
      </c>
      <c r="D185" s="48">
        <v>129277</v>
      </c>
    </row>
    <row r="186" spans="1:4">
      <c r="A186" s="56" t="s">
        <v>373</v>
      </c>
      <c r="B186" s="57"/>
      <c r="C186" s="56" t="s">
        <v>374</v>
      </c>
      <c r="D186" s="48"/>
    </row>
    <row r="187" spans="1:4">
      <c r="A187" s="51" t="s">
        <v>375</v>
      </c>
      <c r="B187" s="58">
        <v>3330</v>
      </c>
      <c r="C187" s="48" t="s">
        <v>376</v>
      </c>
      <c r="D187" s="48">
        <v>11053</v>
      </c>
    </row>
    <row r="188" spans="1:4">
      <c r="A188" s="51" t="s">
        <v>377</v>
      </c>
      <c r="B188" s="58"/>
      <c r="C188" s="48" t="s">
        <v>378</v>
      </c>
      <c r="D188" s="48"/>
    </row>
    <row r="189" spans="1:4">
      <c r="A189" s="51" t="s">
        <v>379</v>
      </c>
      <c r="B189" s="58">
        <v>3330</v>
      </c>
      <c r="C189" s="48" t="s">
        <v>380</v>
      </c>
      <c r="D189" s="48">
        <v>11053</v>
      </c>
    </row>
    <row r="190" spans="1:4">
      <c r="A190" s="51" t="s">
        <v>381</v>
      </c>
      <c r="B190" s="58">
        <v>200</v>
      </c>
      <c r="C190" s="48" t="s">
        <v>382</v>
      </c>
      <c r="D190" s="48">
        <v>34200</v>
      </c>
    </row>
    <row r="191" spans="1:4">
      <c r="A191" s="51" t="s">
        <v>383</v>
      </c>
      <c r="B191" s="58"/>
      <c r="C191" s="48" t="s">
        <v>384</v>
      </c>
      <c r="D191" s="48"/>
    </row>
    <row r="192" spans="1:4">
      <c r="A192" s="51" t="s">
        <v>385</v>
      </c>
      <c r="B192" s="58"/>
      <c r="C192" s="59" t="s">
        <v>386</v>
      </c>
      <c r="D192" s="48"/>
    </row>
    <row r="193" spans="1:4">
      <c r="A193" s="60" t="s">
        <v>387</v>
      </c>
      <c r="B193" s="58"/>
      <c r="C193" s="59"/>
      <c r="D193" s="48"/>
    </row>
    <row r="194" spans="1:4">
      <c r="A194" s="60" t="s">
        <v>388</v>
      </c>
      <c r="B194" s="58"/>
      <c r="C194" s="59"/>
      <c r="D194" s="48"/>
    </row>
    <row r="195" spans="1:4">
      <c r="A195" s="60"/>
      <c r="B195" s="58"/>
      <c r="C195" s="59"/>
      <c r="D195" s="48"/>
    </row>
    <row r="196" spans="1:4">
      <c r="A196" s="60"/>
      <c r="B196" s="58"/>
      <c r="C196" s="59"/>
      <c r="D196" s="48"/>
    </row>
    <row r="197" spans="1:4">
      <c r="A197" s="60"/>
      <c r="B197" s="58"/>
      <c r="C197" s="59"/>
      <c r="D197" s="48"/>
    </row>
    <row r="198" spans="1:4">
      <c r="A198" s="60"/>
      <c r="B198" s="58"/>
      <c r="C198" s="59"/>
      <c r="D198" s="48"/>
    </row>
    <row r="199" spans="1:4">
      <c r="A199" s="60"/>
      <c r="B199" s="58"/>
      <c r="C199" s="59"/>
      <c r="D199" s="48"/>
    </row>
    <row r="200" spans="1:4">
      <c r="A200" s="60"/>
      <c r="B200" s="58"/>
      <c r="C200" s="59"/>
      <c r="D200" s="48"/>
    </row>
    <row r="201" spans="1:4">
      <c r="A201" s="60"/>
      <c r="B201" s="58"/>
      <c r="C201" s="59"/>
      <c r="D201" s="48"/>
    </row>
    <row r="202" spans="1:4">
      <c r="A202" s="60"/>
      <c r="B202" s="58"/>
      <c r="C202" s="59"/>
      <c r="D202" s="48"/>
    </row>
    <row r="203" spans="1:4">
      <c r="A203" s="60"/>
      <c r="B203" s="58"/>
      <c r="C203" s="59"/>
      <c r="D203" s="48"/>
    </row>
    <row r="204" spans="1:4">
      <c r="A204" s="60"/>
      <c r="B204" s="58"/>
      <c r="C204" s="59"/>
      <c r="D204" s="48"/>
    </row>
    <row r="205" spans="1:4">
      <c r="A205" s="60"/>
      <c r="B205" s="58"/>
      <c r="C205" s="59"/>
      <c r="D205" s="48"/>
    </row>
    <row r="206" spans="1:4">
      <c r="A206" s="60"/>
      <c r="B206" s="58"/>
      <c r="C206" s="59"/>
      <c r="D206" s="48"/>
    </row>
    <row r="207" spans="1:4">
      <c r="A207" s="60"/>
      <c r="B207" s="58"/>
      <c r="C207" s="59"/>
      <c r="D207" s="48"/>
    </row>
    <row r="208" spans="1:4">
      <c r="A208" s="60"/>
      <c r="B208" s="58"/>
      <c r="C208" s="59"/>
      <c r="D208" s="48"/>
    </row>
    <row r="209" spans="1:4">
      <c r="A209" s="60"/>
      <c r="B209" s="58"/>
      <c r="C209" s="59"/>
      <c r="D209" s="48"/>
    </row>
    <row r="210" spans="1:4">
      <c r="A210" s="56" t="s">
        <v>389</v>
      </c>
      <c r="B210" s="58">
        <v>174530</v>
      </c>
      <c r="C210" s="55" t="s">
        <v>390</v>
      </c>
      <c r="D210" s="58">
        <v>174530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2"/>
  <sheetViews>
    <sheetView showGridLines="0" showZeros="0" workbookViewId="0">
      <selection activeCell="F3" sqref="F3:F4"/>
    </sheetView>
  </sheetViews>
  <sheetFormatPr defaultColWidth="9" defaultRowHeight="14.25" outlineLevelCol="5"/>
  <cols>
    <col min="1" max="1" width="35.25" customWidth="1"/>
    <col min="2" max="4" width="13.5" customWidth="1"/>
  </cols>
  <sheetData>
    <row r="1" ht="26.25" customHeight="1" spans="1:4">
      <c r="A1" s="1" t="s">
        <v>391</v>
      </c>
      <c r="B1" s="1"/>
      <c r="C1" s="1"/>
      <c r="D1" s="1"/>
    </row>
    <row r="2" ht="19.5" customHeight="1" spans="1:4">
      <c r="A2" s="2" t="s">
        <v>1</v>
      </c>
      <c r="B2" s="2"/>
      <c r="C2" s="2"/>
      <c r="D2" s="2"/>
    </row>
    <row r="3" ht="51" customHeight="1" spans="1:6">
      <c r="A3" s="3" t="s">
        <v>2</v>
      </c>
      <c r="B3" s="4" t="s">
        <v>96</v>
      </c>
      <c r="C3" s="30" t="s">
        <v>392</v>
      </c>
      <c r="D3" s="31" t="s">
        <v>5</v>
      </c>
      <c r="F3" s="32" t="s">
        <v>393</v>
      </c>
    </row>
    <row r="4" ht="25.5" customHeight="1" spans="1:6">
      <c r="A4" s="16" t="s">
        <v>6</v>
      </c>
      <c r="B4" s="33">
        <f>'表三—本级收入完成 '!C4</f>
        <v>87002</v>
      </c>
      <c r="C4" s="34">
        <v>138198</v>
      </c>
      <c r="D4" s="8">
        <f>IF(OR(B4=0,C4=0),0,(C4/B4-1)*100)</f>
        <v>58.8446242615112</v>
      </c>
      <c r="F4" s="35" t="str">
        <f>IF(C4&gt;表四—全区收入预算!C4,"本级预算大于全区，请核实!","")</f>
        <v>本级预算大于全区，请核实!</v>
      </c>
    </row>
    <row r="5" ht="25.5" customHeight="1" spans="1:6">
      <c r="A5" s="36" t="s">
        <v>99</v>
      </c>
      <c r="B5" s="7">
        <f>'表三—本级收入完成 '!C7</f>
        <v>8952</v>
      </c>
      <c r="C5" s="34"/>
      <c r="D5" s="8">
        <f t="shared" ref="D5:D15" si="0">IF(OR(B5=0,C5=0),0,(C5/B5-1)*100)</f>
        <v>0</v>
      </c>
      <c r="F5" s="35" t="e">
        <f>IF(C5&gt;表四—全区收入预算!#REF!,"本级预算大于全区，请核实!","")</f>
        <v>#REF!</v>
      </c>
    </row>
    <row r="6" ht="25.5" customHeight="1" spans="1:6">
      <c r="A6" s="16" t="s">
        <v>100</v>
      </c>
      <c r="B6" s="13">
        <f>'表三—本级收入完成 '!C8</f>
        <v>21374</v>
      </c>
      <c r="C6" s="34"/>
      <c r="D6" s="8">
        <f t="shared" si="0"/>
        <v>0</v>
      </c>
      <c r="F6" s="35" t="e">
        <f>IF(C6&gt;表四—全区收入预算!#REF!,"本级预算大于全区，请核实!","")</f>
        <v>#REF!</v>
      </c>
    </row>
    <row r="7" ht="25.5" customHeight="1" spans="1:6">
      <c r="A7" s="16" t="s">
        <v>394</v>
      </c>
      <c r="B7" s="13">
        <f>'表三—本级收入完成 '!C9</f>
        <v>25758</v>
      </c>
      <c r="C7" s="36"/>
      <c r="D7" s="8">
        <f t="shared" si="0"/>
        <v>0</v>
      </c>
      <c r="F7" s="35" t="str">
        <f>IF(C7&gt;表四—全区收入预算!C7,"本级预算大于全区，请核实!","")</f>
        <v/>
      </c>
    </row>
    <row r="8" ht="25.5" customHeight="1" spans="1:6">
      <c r="A8" s="16" t="s">
        <v>102</v>
      </c>
      <c r="B8" s="13">
        <f>'表三—本级收入完成 '!C10</f>
        <v>12814</v>
      </c>
      <c r="C8" s="36">
        <v>18000</v>
      </c>
      <c r="D8" s="8">
        <f t="shared" si="0"/>
        <v>40.4713594506009</v>
      </c>
      <c r="F8" s="35" t="str">
        <f>IF(C8&gt;表四—全区收入预算!C10,"本级预算大于全区，请核实!","")</f>
        <v>本级预算大于全区，请核实!</v>
      </c>
    </row>
    <row r="9" ht="25.5" customHeight="1" spans="1:6">
      <c r="A9" s="16" t="s">
        <v>103</v>
      </c>
      <c r="B9" s="13">
        <f>'表三—本级收入完成 '!C11</f>
        <v>173439</v>
      </c>
      <c r="C9" s="36">
        <v>252000</v>
      </c>
      <c r="D9" s="8">
        <f t="shared" si="0"/>
        <v>45.2960406828914</v>
      </c>
      <c r="F9" s="35" t="str">
        <f>IF(C9&gt;表四—全区收入预算!C11,"本级预算大于全区，请核实!","")</f>
        <v>本级预算大于全区，请核实!</v>
      </c>
    </row>
    <row r="10" ht="25.5" customHeight="1" spans="1:6">
      <c r="A10" s="16" t="s">
        <v>104</v>
      </c>
      <c r="B10" s="13">
        <f>'表三—本级收入完成 '!C12</f>
        <v>21657</v>
      </c>
      <c r="C10" s="36"/>
      <c r="D10" s="8">
        <f t="shared" si="0"/>
        <v>0</v>
      </c>
      <c r="F10" s="35" t="e">
        <f>IF(C10&gt;表四—全区收入预算!#REF!,"本级预算大于全区，请核实!","")</f>
        <v>#REF!</v>
      </c>
    </row>
    <row r="11" ht="25.5" customHeight="1" spans="1:6">
      <c r="A11" s="16" t="s">
        <v>105</v>
      </c>
      <c r="B11" s="13">
        <f>'表三—本级收入完成 '!C13</f>
        <v>132</v>
      </c>
      <c r="C11" s="36">
        <v>1000</v>
      </c>
      <c r="D11" s="8">
        <f t="shared" si="0"/>
        <v>657.575757575758</v>
      </c>
      <c r="F11" s="35" t="str">
        <f>IF(C11&gt;表四—全区收入预算!C13,"本级预算大于全区，请核实!","")</f>
        <v>本级预算大于全区，请核实!</v>
      </c>
    </row>
    <row r="12" ht="25.5" customHeight="1" spans="1:6">
      <c r="A12" s="16" t="s">
        <v>106</v>
      </c>
      <c r="B12" s="13">
        <f>'表三—本级收入完成 '!C14</f>
        <v>821</v>
      </c>
      <c r="C12" s="36">
        <v>3000</v>
      </c>
      <c r="D12" s="8">
        <f t="shared" si="0"/>
        <v>265.408038976857</v>
      </c>
      <c r="F12" s="35" t="str">
        <f>IF(C12&gt;表四—全区收入预算!C14,"本级预算大于全区，请核实!","")</f>
        <v>本级预算大于全区，请核实!</v>
      </c>
    </row>
    <row r="13" ht="25.5" customHeight="1" spans="1:6">
      <c r="A13" s="16" t="s">
        <v>107</v>
      </c>
      <c r="B13" s="13">
        <f>'表三—本级收入完成 '!C15</f>
        <v>15456</v>
      </c>
      <c r="C13" s="36"/>
      <c r="D13" s="8">
        <f t="shared" si="0"/>
        <v>0</v>
      </c>
      <c r="F13" s="35" t="str">
        <f>IF(C13&gt;表四—全区收入预算!C15,"本级预算大于全区，请核实!","")</f>
        <v/>
      </c>
    </row>
    <row r="14" ht="25.5" customHeight="1" spans="1:6">
      <c r="A14" s="37" t="s">
        <v>108</v>
      </c>
      <c r="B14" s="13">
        <f>'表三—本级收入完成 '!C16</f>
        <v>452297</v>
      </c>
      <c r="C14" s="36">
        <v>440029</v>
      </c>
      <c r="D14" s="8">
        <f t="shared" si="0"/>
        <v>-2.71237704428727</v>
      </c>
      <c r="F14" s="35" t="str">
        <f>IF(C14&gt;表四—全区收入预算!C16,"本级预算大于全区，请核实!","")</f>
        <v>本级预算大于全区，请核实!</v>
      </c>
    </row>
    <row r="15" ht="25.5" customHeight="1" spans="1:6">
      <c r="A15" s="37" t="s">
        <v>109</v>
      </c>
      <c r="B15" s="13">
        <f>'表三—本级收入完成 '!C17</f>
        <v>1031</v>
      </c>
      <c r="C15" s="36">
        <v>960</v>
      </c>
      <c r="D15" s="8">
        <f t="shared" si="0"/>
        <v>-6.88651794374394</v>
      </c>
      <c r="F15" s="35" t="str">
        <f>IF(C15&gt;表四—全区收入预算!C17,"本级预算大于全区，请核实!","")</f>
        <v>本级预算大于全区，请核实!</v>
      </c>
    </row>
    <row r="16" ht="25.5" customHeight="1" spans="1:6">
      <c r="A16" s="12"/>
      <c r="B16" s="13"/>
      <c r="C16" s="10"/>
      <c r="D16" s="8"/>
      <c r="F16" s="35" t="e">
        <f>IF(C16&gt;表四—全区收入预算!#REF!,"本级预算大于全区，请核实!","")</f>
        <v>#REF!</v>
      </c>
    </row>
    <row r="17" ht="25.5" customHeight="1" spans="1:6">
      <c r="A17" s="12"/>
      <c r="B17" s="13"/>
      <c r="C17" s="10"/>
      <c r="D17" s="8"/>
      <c r="F17" s="35" t="e">
        <f>IF(C17&gt;表四—全区收入预算!#REF!,"本级预算大于全区，请核实!","")</f>
        <v>#REF!</v>
      </c>
    </row>
    <row r="18" ht="25.5" customHeight="1" spans="1:6">
      <c r="A18" s="12"/>
      <c r="B18" s="13"/>
      <c r="C18" s="10"/>
      <c r="D18" s="8"/>
      <c r="F18" s="35" t="str">
        <f>IF(C18&gt;表四—全区收入预算!C13,"本级预算大于全区，请核实!","")</f>
        <v/>
      </c>
    </row>
    <row r="19" ht="25.5" customHeight="1" spans="1:6">
      <c r="A19" s="12"/>
      <c r="B19" s="13"/>
      <c r="C19" s="10"/>
      <c r="D19" s="8"/>
      <c r="F19" s="35" t="str">
        <f>IF(C19&gt;表四—全区收入预算!C14,"本级预算大于全区，请核实!","")</f>
        <v/>
      </c>
    </row>
    <row r="20" ht="25.5" customHeight="1" spans="1:6">
      <c r="A20" s="12"/>
      <c r="B20" s="13"/>
      <c r="C20" s="10"/>
      <c r="D20" s="8"/>
      <c r="F20" s="35" t="e">
        <f>IF(C20&gt;表四—全区收入预算!#REF!,"本级预算大于全区，请核实!","")</f>
        <v>#REF!</v>
      </c>
    </row>
    <row r="21" ht="20.25" customHeight="1" spans="1:6">
      <c r="A21" s="20" t="s">
        <v>153</v>
      </c>
      <c r="B21" s="11">
        <f>SUM(B4:B15)</f>
        <v>820733</v>
      </c>
      <c r="C21" s="34">
        <f>SUM(C4:C15)</f>
        <v>853187</v>
      </c>
      <c r="D21" s="8">
        <f t="shared" ref="D21:D23" si="1">IF(OR(B21=0,C21=0),0,(C21/B21-1)*100)</f>
        <v>3.95427014632042</v>
      </c>
      <c r="F21" s="35" t="str">
        <f>IF(C21&gt;表四—全区收入预算!C20,"本级预算大于全区，请核实!","")</f>
        <v>本级预算大于全区，请核实!</v>
      </c>
    </row>
    <row r="22" ht="20.25" customHeight="1" spans="1:4">
      <c r="A22" s="20" t="s">
        <v>154</v>
      </c>
      <c r="B22" s="13">
        <v>355639</v>
      </c>
      <c r="C22" s="11"/>
      <c r="D22" s="8">
        <f t="shared" si="1"/>
        <v>0</v>
      </c>
    </row>
    <row r="23" ht="20.25" customHeight="1" spans="1:4">
      <c r="A23" s="38" t="s">
        <v>155</v>
      </c>
      <c r="B23" s="7">
        <v>34087</v>
      </c>
      <c r="C23" s="11"/>
      <c r="D23" s="8">
        <f t="shared" si="1"/>
        <v>0</v>
      </c>
    </row>
    <row r="24" ht="20.25" customHeight="1" spans="1:4">
      <c r="A24" s="38" t="s">
        <v>156</v>
      </c>
      <c r="B24" s="7">
        <v>854180</v>
      </c>
      <c r="C24" s="34">
        <v>720000</v>
      </c>
      <c r="D24" s="8"/>
    </row>
    <row r="25" ht="20.25" customHeight="1" spans="1:4">
      <c r="A25" s="39" t="s">
        <v>157</v>
      </c>
      <c r="B25" s="40">
        <f>SUM(B21:B24)</f>
        <v>2064639</v>
      </c>
      <c r="C25" s="40">
        <f>SUM(C21:C24)</f>
        <v>1573187</v>
      </c>
      <c r="D25" s="8"/>
    </row>
    <row r="26" ht="50.25" customHeight="1" spans="1:4">
      <c r="A26" s="41" t="s">
        <v>158</v>
      </c>
      <c r="B26" s="41"/>
      <c r="C26" s="41"/>
      <c r="D26" s="41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</sheetData>
  <mergeCells count="3">
    <mergeCell ref="A1:D1"/>
    <mergeCell ref="A2:D2"/>
    <mergeCell ref="A26:D26"/>
  </mergeCells>
  <printOptions horizontalCentered="1" verticalCentered="1"/>
  <pageMargins left="0.747916666666667" right="0.747916666666667" top="0.786805555555556" bottom="0.511805555555556" header="0.511805555555556" footer="0.313888888888889"/>
  <pageSetup paperSize="9" orientation="portrait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表一—全区收入完成</vt:lpstr>
      <vt:lpstr>表二—全区支出完成</vt:lpstr>
      <vt:lpstr>表三--2015年高新区（新市区）政府性基金收支预计平衡情况表</vt:lpstr>
      <vt:lpstr>表三—本级收入完成 </vt:lpstr>
      <vt:lpstr>表四—本级支出完成 </vt:lpstr>
      <vt:lpstr>表四—全区收入预算</vt:lpstr>
      <vt:lpstr>表五—全区支出预算</vt:lpstr>
      <vt:lpstr>表六--2016年政府性基金预计平衡情况表</vt:lpstr>
      <vt:lpstr>表七—本级收入预算</vt:lpstr>
      <vt:lpstr>表八—本级支出预算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段学军</cp:lastModifiedBy>
  <dcterms:created xsi:type="dcterms:W3CDTF">2009-07-11T03:43:00Z</dcterms:created>
  <cp:lastPrinted>2015-01-05T14:36:00Z</cp:lastPrinted>
  <dcterms:modified xsi:type="dcterms:W3CDTF">2016-05-18T07:51:54Z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